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850" windowHeight="11325" activeTab="0"/>
  </bookViews>
  <sheets>
    <sheet name="fronte" sheetId="1" r:id="rId1"/>
    <sheet name="COSTI" sheetId="2" r:id="rId2"/>
    <sheet name="APPARTA" sheetId="3" r:id="rId3"/>
    <sheet name="intercalare" sheetId="4" r:id="rId4"/>
    <sheet name="intercalare 2" sheetId="5" r:id="rId5"/>
    <sheet name="ultima" sheetId="6" r:id="rId6"/>
  </sheets>
  <definedNames>
    <definedName name="_xlnm.Print_Area" localSheetId="2">'APPARTA'!$A$1:$Q$36</definedName>
    <definedName name="_xlnm.Print_Area" localSheetId="1">'COSTI'!$A$1:$AJ$60</definedName>
    <definedName name="_xlnm.Print_Area" localSheetId="0">'fronte'!$A$1:$O$44</definedName>
    <definedName name="_xlnm.Print_Area" localSheetId="3">'intercalare'!$A$1:$Q$36</definedName>
    <definedName name="_xlnm.Print_Area" localSheetId="4">'intercalare 2'!$A$1:$Q$36</definedName>
    <definedName name="_xlnm.Print_Area" localSheetId="5">'ultima'!$A$1:$AM$38</definedName>
    <definedName name="contreuro">'fronte'!$K$17</definedName>
    <definedName name="costoctn">'COSTI'!$Z$58</definedName>
    <definedName name="HTML_CodePage" hidden="1">1252</definedName>
    <definedName name="HTML_Control" hidden="1">{"'fronte'!$B$2:$O$12"}</definedName>
    <definedName name="HTML_Description" hidden="1">""</definedName>
    <definedName name="HTML_Email" hidden="1">""</definedName>
    <definedName name="HTML_Header" hidden="1">"fronte"</definedName>
    <definedName name="HTML_LastUpdate" hidden="1">"17/11/98"</definedName>
    <definedName name="HTML_LineAfter" hidden="1">FALSE</definedName>
    <definedName name="HTML_LineBefore" hidden="1">FALSE</definedName>
    <definedName name="HTML_Name" hidden="1">"romeo"</definedName>
    <definedName name="HTML_OBDlg2" hidden="1">TRUE</definedName>
    <definedName name="HTML_OBDlg4" hidden="1">TRUE</definedName>
    <definedName name="HTML_OS" hidden="1">0</definedName>
    <definedName name="HTML_PathFile" hidden="1">"C:\Documenti\MioHTML.htm"</definedName>
    <definedName name="HTML_Title" hidden="1">"prova_qte"</definedName>
    <definedName name="mqsnr">'intercalare'!$J$33</definedName>
    <definedName name="mqsp">'intercalare'!$K$33</definedName>
    <definedName name="mqsu">'intercalare'!$F$33</definedName>
    <definedName name="operatore">'fronte'!$G$29</definedName>
    <definedName name="percentua">'intercalare 2'!$N$33</definedName>
    <definedName name="Sceltaperc">'fronte'!$F$20</definedName>
    <definedName name="snr45">'intercalare 2'!$K$1</definedName>
  </definedNames>
  <calcPr fullCalcOnLoad="1"/>
</workbook>
</file>

<file path=xl/sharedStrings.xml><?xml version="1.0" encoding="utf-8"?>
<sst xmlns="http://schemas.openxmlformats.org/spreadsheetml/2006/main" count="150" uniqueCount="114">
  <si>
    <t>Quadro Tecnico Economico per interventi</t>
  </si>
  <si>
    <t>di edilizia residenziale pubblica</t>
  </si>
  <si>
    <t>NUOVE COSTRUZIONI</t>
  </si>
  <si>
    <t>Codice regionale:</t>
  </si>
  <si>
    <t>Sede legale - via</t>
  </si>
  <si>
    <t>Comune</t>
  </si>
  <si>
    <t>Comprensorio</t>
  </si>
  <si>
    <t>Località / via</t>
  </si>
  <si>
    <t>Approvato in commissione edilizia in data</t>
  </si>
  <si>
    <t>Concessione edilizia n°</t>
  </si>
  <si>
    <t>Progetto redatto da :</t>
  </si>
  <si>
    <t>Tel.</t>
  </si>
  <si>
    <t>Cap</t>
  </si>
  <si>
    <r>
      <t>QTE</t>
    </r>
    <r>
      <rPr>
        <sz val="10"/>
        <rFont val="Arial"/>
        <family val="2"/>
      </rPr>
      <t xml:space="preserve"> iniziale</t>
    </r>
  </si>
  <si>
    <t>Inizio lavori il:</t>
  </si>
  <si>
    <t>Fine lavori il:</t>
  </si>
  <si>
    <r>
      <t xml:space="preserve">IL PROGETTISTA                                            </t>
    </r>
    <r>
      <rPr>
        <i/>
        <sz val="10"/>
        <rFont val="Arial"/>
        <family val="2"/>
      </rPr>
      <t>(timbro e firma)</t>
    </r>
  </si>
  <si>
    <r>
      <t>IL DIRETTORE DEI LAVORI</t>
    </r>
    <r>
      <rPr>
        <sz val="10"/>
        <rFont val="Arial"/>
        <family val="0"/>
      </rPr>
      <t xml:space="preserve">                              </t>
    </r>
    <r>
      <rPr>
        <i/>
        <sz val="10"/>
        <rFont val="Arial"/>
        <family val="2"/>
      </rPr>
      <t>(timbro e firma)</t>
    </r>
  </si>
  <si>
    <t>ATTESTATO REGIONALE</t>
  </si>
  <si>
    <t>VISTO REGIONALE</t>
  </si>
  <si>
    <t>A)  Differenziale di costo connesso alla qualità aggiuntiva:</t>
  </si>
  <si>
    <t>max 15%</t>
  </si>
  <si>
    <r>
      <t>S</t>
    </r>
    <r>
      <rPr>
        <b/>
        <sz val="9"/>
        <rFont val="Arial"/>
        <family val="2"/>
      </rPr>
      <t>(a + b + c + d)</t>
    </r>
  </si>
  <si>
    <t>% App.</t>
  </si>
  <si>
    <t>max 12 %</t>
  </si>
  <si>
    <t>max 9 %</t>
  </si>
  <si>
    <t>max 4 %</t>
  </si>
  <si>
    <t>max 6 %</t>
  </si>
  <si>
    <t>a)  Polizze postume decennali</t>
  </si>
  <si>
    <t>b)  Piano di qualità:</t>
  </si>
  <si>
    <t>c)  Programma di manutenzione:</t>
  </si>
  <si>
    <t>d)  Confort ambientale:</t>
  </si>
  <si>
    <t>B )  Oneri complementari:</t>
  </si>
  <si>
    <r>
      <t>u</t>
    </r>
    <r>
      <rPr>
        <b/>
        <sz val="9"/>
        <rFont val="Arial"/>
        <family val="2"/>
      </rPr>
      <t xml:space="preserve">  Costo base di realizzazione tecnica (C.B.N.)</t>
    </r>
  </si>
  <si>
    <t>CONSISTENZE E COSTI PER LA DETERMINAZIONE DEL CONTRIBUTO</t>
  </si>
  <si>
    <t>N° unità</t>
  </si>
  <si>
    <t>Fabbricato</t>
  </si>
  <si>
    <t>Scala</t>
  </si>
  <si>
    <t>Interno</t>
  </si>
  <si>
    <t>balconi</t>
  </si>
  <si>
    <t>cantine</t>
  </si>
  <si>
    <t>organismo abitativo</t>
  </si>
  <si>
    <t>TOTALI</t>
  </si>
  <si>
    <r>
      <t xml:space="preserve">Su </t>
    </r>
    <r>
      <rPr>
        <sz val="11"/>
        <rFont val="Arial"/>
        <family val="2"/>
      </rPr>
      <t>Superficie utile</t>
    </r>
  </si>
  <si>
    <r>
      <t xml:space="preserve">Snr </t>
    </r>
    <r>
      <rPr>
        <sz val="11"/>
        <rFont val="Arial"/>
        <family val="2"/>
      </rPr>
      <t>superficie non residenziale</t>
    </r>
  </si>
  <si>
    <t xml:space="preserve"> Soluzioni progettuali</t>
  </si>
  <si>
    <t xml:space="preserve"> Durabilità dell'opera</t>
  </si>
  <si>
    <t xml:space="preserve"> Elementi di qualificazione del fabbricato</t>
  </si>
  <si>
    <t xml:space="preserve"> Cavedi ispezionabili</t>
  </si>
  <si>
    <t xml:space="preserve"> Impianto elettrico</t>
  </si>
  <si>
    <t xml:space="preserve"> Impianto idrico</t>
  </si>
  <si>
    <t xml:space="preserve"> Bagni con aerazione diretta</t>
  </si>
  <si>
    <t xml:space="preserve"> Pannelli solari</t>
  </si>
  <si>
    <t xml:space="preserve"> Ascensori automatici</t>
  </si>
  <si>
    <t xml:space="preserve"> Travi a spessore</t>
  </si>
  <si>
    <t xml:space="preserve"> Fonti rinnovabili</t>
  </si>
  <si>
    <t xml:space="preserve"> Predisposizione alla manutenzione facciate</t>
  </si>
  <si>
    <t xml:space="preserve"> Impiego materiali costruttivi:</t>
  </si>
  <si>
    <t xml:space="preserve"> A manutenzione limitata</t>
  </si>
  <si>
    <t xml:space="preserve"> A durata illimitata</t>
  </si>
  <si>
    <t xml:space="preserve"> Non derivati da sintesi chimica</t>
  </si>
  <si>
    <t xml:space="preserve"> Materiali polirequisiti e/o polifunzionali</t>
  </si>
  <si>
    <t xml:space="preserve"> Sperimentazione edilizia</t>
  </si>
  <si>
    <t xml:space="preserve"> Disegni impianti condominiali</t>
  </si>
  <si>
    <t xml:space="preserve"> Disegni impianti alloggi</t>
  </si>
  <si>
    <t xml:space="preserve"> Libretto d'uso parti condominiali</t>
  </si>
  <si>
    <t xml:space="preserve"> Libretto d'uso alloggi</t>
  </si>
  <si>
    <t xml:space="preserve"> Manuale manutenzione parti condominiali</t>
  </si>
  <si>
    <t xml:space="preserve"> Manuale manutenzione alloggi</t>
  </si>
  <si>
    <t xml:space="preserve"> Confort acustico</t>
  </si>
  <si>
    <t xml:space="preserve"> Isolamento acustico delle facciate</t>
  </si>
  <si>
    <t xml:space="preserve"> Isolamento dai rumori d'impatto</t>
  </si>
  <si>
    <t xml:space="preserve"> Isolamento dai rumori aerei tra i locali</t>
  </si>
  <si>
    <t xml:space="preserve"> Verifica con sondaggio a campione in opera</t>
  </si>
  <si>
    <t xml:space="preserve"> Confort igrometrico</t>
  </si>
  <si>
    <t xml:space="preserve"> Rinnovo aria ambiente</t>
  </si>
  <si>
    <r>
      <t>v</t>
    </r>
    <r>
      <rPr>
        <sz val="10"/>
        <rFont val="Wingdings 2"/>
        <family val="1"/>
      </rPr>
      <t xml:space="preserve"> </t>
    </r>
    <r>
      <rPr>
        <b/>
        <sz val="9"/>
        <rFont val="Arial"/>
        <family val="2"/>
      </rPr>
      <t>Costo realizzazione tecnica (C.R.N.)</t>
    </r>
  </si>
  <si>
    <t xml:space="preserve"> Acquisizione area, allacci, urbanizzazioni</t>
  </si>
  <si>
    <t xml:space="preserve"> Spese tecniche e generali</t>
  </si>
  <si>
    <t xml:space="preserve"> Prospezioni geognostiche e indagini archeologiche</t>
  </si>
  <si>
    <t xml:space="preserve"> Intervento in zona sismica</t>
  </si>
  <si>
    <t xml:space="preserve"> Tipologia onerosa</t>
  </si>
  <si>
    <r>
      <t>w</t>
    </r>
    <r>
      <rPr>
        <sz val="10"/>
        <rFont val="Wingdings 2"/>
        <family val="1"/>
      </rPr>
      <t xml:space="preserve"> </t>
    </r>
    <r>
      <rPr>
        <b/>
        <sz val="9"/>
        <rFont val="Arial"/>
        <family val="2"/>
      </rPr>
      <t>Costo totale dell'intervento (C.T.N.)</t>
    </r>
  </si>
  <si>
    <r>
      <t xml:space="preserve">Costo                totale         alloggio       </t>
    </r>
    <r>
      <rPr>
        <b/>
        <sz val="11"/>
        <rFont val="Arial"/>
        <family val="2"/>
      </rPr>
      <t>(</t>
    </r>
    <r>
      <rPr>
        <b/>
        <sz val="10"/>
        <rFont val="Arial"/>
        <family val="2"/>
      </rPr>
      <t xml:space="preserve">11) </t>
    </r>
    <r>
      <rPr>
        <sz val="10"/>
        <rFont val="Arial"/>
        <family val="2"/>
      </rPr>
      <t>x  C.T.N</t>
    </r>
    <r>
      <rPr>
        <sz val="11"/>
        <rFont val="Arial"/>
        <family val="2"/>
      </rPr>
      <t>.</t>
    </r>
  </si>
  <si>
    <t xml:space="preserve"> in data</t>
  </si>
  <si>
    <t>Provincia</t>
  </si>
  <si>
    <r>
      <t xml:space="preserve">IL RICHIEDENTE                                            </t>
    </r>
    <r>
      <rPr>
        <i/>
        <sz val="10"/>
        <rFont val="Arial"/>
        <family val="2"/>
      </rPr>
      <t>(timbro e firma)</t>
    </r>
  </si>
  <si>
    <t>Prezzo di cessione</t>
  </si>
  <si>
    <t>Canone di locazione annuo</t>
  </si>
  <si>
    <t xml:space="preserve">Ragione Sociale </t>
  </si>
  <si>
    <t>IDENTIFICAZIONE  DEL  FINANZIAMENTO</t>
  </si>
  <si>
    <t>IDENTIFICAZIONE  DELL'OPERATORE</t>
  </si>
  <si>
    <t>LOCALIZZAZIONE  DELL'INTERVENTO</t>
  </si>
  <si>
    <t>DATI  DI  PROGRAMMA</t>
  </si>
  <si>
    <r>
      <t xml:space="preserve"> Interventi in comuni h &gt;</t>
    </r>
    <r>
      <rPr>
        <sz val="9"/>
        <rFont val="UniversalMath1 BT"/>
        <family val="1"/>
      </rPr>
      <t xml:space="preserve"> </t>
    </r>
    <r>
      <rPr>
        <sz val="9"/>
        <rFont val="Arial"/>
        <family val="2"/>
      </rPr>
      <t xml:space="preserve">m. 500 slm, insulari, etc. </t>
    </r>
    <r>
      <rPr>
        <sz val="9"/>
        <rFont val="Arial"/>
        <family val="0"/>
      </rPr>
      <t xml:space="preserve"> </t>
    </r>
  </si>
  <si>
    <r>
      <t>A + B &lt;=</t>
    </r>
    <r>
      <rPr>
        <b/>
        <sz val="9"/>
        <rFont val="UniversalMath1 BT"/>
        <family val="1"/>
      </rPr>
      <t xml:space="preserve"> </t>
    </r>
    <r>
      <rPr>
        <b/>
        <sz val="9"/>
        <rFont val="Arial"/>
        <family val="2"/>
      </rPr>
      <t>62 % di C.B.N.</t>
    </r>
  </si>
  <si>
    <r>
      <t>Totale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 (6+7+8) </t>
    </r>
    <r>
      <rPr>
        <sz val="10"/>
        <rFont val="Arial"/>
        <family val="2"/>
      </rPr>
      <t xml:space="preserve">       &lt;=</t>
    </r>
    <r>
      <rPr>
        <sz val="10"/>
        <rFont val="UniversalMath1 BT"/>
        <family val="1"/>
      </rPr>
      <t xml:space="preserve"> </t>
    </r>
    <r>
      <rPr>
        <sz val="10"/>
        <rFont val="Arial"/>
        <family val="2"/>
      </rPr>
      <t>45% Su</t>
    </r>
  </si>
  <si>
    <r>
      <t xml:space="preserve">Sp   </t>
    </r>
    <r>
      <rPr>
        <sz val="11"/>
        <rFont val="Arial"/>
        <family val="2"/>
      </rPr>
      <t>superficie parcheggio</t>
    </r>
    <r>
      <rPr>
        <sz val="10"/>
        <rFont val="Arial"/>
        <family val="2"/>
      </rPr>
      <t xml:space="preserve"> &lt;=</t>
    </r>
    <r>
      <rPr>
        <sz val="10"/>
        <rFont val="UniversalMath1 BT"/>
        <family val="1"/>
      </rPr>
      <t xml:space="preserve"> </t>
    </r>
    <r>
      <rPr>
        <sz val="10"/>
        <rFont val="Arial"/>
        <family val="2"/>
      </rPr>
      <t>45% Su</t>
    </r>
  </si>
  <si>
    <r>
      <t xml:space="preserve">Sc                 </t>
    </r>
    <r>
      <rPr>
        <sz val="11"/>
        <rFont val="Arial"/>
        <family val="2"/>
      </rPr>
      <t>superficie complessiva</t>
    </r>
    <r>
      <rPr>
        <b/>
        <sz val="10"/>
        <rFont val="Arial"/>
        <family val="2"/>
      </rPr>
      <t xml:space="preserve"> (5)</t>
    </r>
    <r>
      <rPr>
        <sz val="10"/>
        <rFont val="Arial"/>
        <family val="2"/>
      </rPr>
      <t>+</t>
    </r>
    <r>
      <rPr>
        <b/>
        <sz val="10"/>
        <rFont val="Arial"/>
        <family val="2"/>
      </rPr>
      <t xml:space="preserve">                    </t>
    </r>
    <r>
      <rPr>
        <sz val="10"/>
        <rFont val="Arial"/>
        <family val="2"/>
      </rPr>
      <t xml:space="preserve">+ 60% </t>
    </r>
    <r>
      <rPr>
        <b/>
        <sz val="10"/>
        <rFont val="Arial"/>
        <family val="2"/>
      </rPr>
      <t>(9+10)</t>
    </r>
  </si>
  <si>
    <r>
      <t xml:space="preserve">Dichiara inoltre che il valore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(rapporto</t>
    </r>
  </si>
  <si>
    <t>tra volume e superfice utile) è pari a</t>
  </si>
  <si>
    <t>euro</t>
  </si>
  <si>
    <t>Alloggi</t>
  </si>
  <si>
    <t>Cantine</t>
  </si>
  <si>
    <t>Posti auto</t>
  </si>
  <si>
    <t>Contributo da QTE:</t>
  </si>
  <si>
    <t>Tipo locazione</t>
  </si>
  <si>
    <t>Contributo da delibera:</t>
  </si>
  <si>
    <t>art. 8 Locazione permanente</t>
  </si>
  <si>
    <t>Percentuale indicata in domanda</t>
  </si>
  <si>
    <t>D.G.R. m. 2036 del 3/10/2000</t>
  </si>
  <si>
    <r>
      <t xml:space="preserve">Art. 8 L. 179/92 e art. 9 L. 493/93 </t>
    </r>
  </si>
  <si>
    <t>Mod. 5</t>
  </si>
  <si>
    <t>Allegato D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</si>
</sst>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#,##0.000"/>
    <numFmt numFmtId="174" formatCode="#,##0.0"/>
    <numFmt numFmtId="175" formatCode="0.000%"/>
    <numFmt numFmtId="176" formatCode="_-* #,##0.000_-;\-* #,##0.000_-;_-* &quot;-&quot;???_-;_-@_-"/>
    <numFmt numFmtId="177" formatCode="_-* #,##0.00_-;\-* #,##0.00_-;_-* &quot;-&quot;???_-;_-@_-"/>
    <numFmt numFmtId="178" formatCode="_-* #,##0.0_-;\-* #,##0.0_-;_-* &quot;-&quot;_-;_-@_-"/>
    <numFmt numFmtId="179" formatCode="_-* #,##0.00_-;\-* #,##0.00_-;_-* &quot;-&quot;_-;_-@_-"/>
    <numFmt numFmtId="180" formatCode="#,##0.00_ ;\-#,##0.00\ "/>
    <numFmt numFmtId="181" formatCode="#,##0.0_ ;\-#,##0.0\ "/>
    <numFmt numFmtId="182" formatCode="#,##0.000_ ;\-#,##0.000\ "/>
    <numFmt numFmtId="183" formatCode="#,##0.0000"/>
    <numFmt numFmtId="184" formatCode="#,##0.00000"/>
    <numFmt numFmtId="185" formatCode="#,##0.000000"/>
    <numFmt numFmtId="186" formatCode="#,##0.0000000"/>
  </numFmts>
  <fonts count="6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UniversalMath1 BT"/>
      <family val="1"/>
    </font>
    <font>
      <sz val="9"/>
      <name val="UniversalMath1 BT"/>
      <family val="1"/>
    </font>
    <font>
      <sz val="9"/>
      <name val="System"/>
      <family val="2"/>
    </font>
    <font>
      <sz val="10"/>
      <name val="Wingdings 2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UniversalMath1 BT"/>
      <family val="1"/>
    </font>
    <font>
      <b/>
      <sz val="12"/>
      <name val="Wingdings 2"/>
      <family val="1"/>
    </font>
    <font>
      <sz val="12"/>
      <name val="Wingdings 2"/>
      <family val="1"/>
    </font>
    <font>
      <sz val="10"/>
      <color indexed="10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5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4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33" borderId="25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18" fillId="33" borderId="25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top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/>
    </xf>
    <xf numFmtId="4" fontId="8" fillId="0" borderId="25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4" fillId="0" borderId="30" xfId="0" applyFont="1" applyBorder="1" applyAlignment="1" applyProtection="1">
      <alignment horizontal="center" vertical="justify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22" fontId="19" fillId="0" borderId="0" xfId="0" applyNumberFormat="1" applyFont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32" xfId="0" applyBorder="1" applyAlignment="1">
      <alignment/>
    </xf>
    <xf numFmtId="2" fontId="0" fillId="0" borderId="30" xfId="0" applyNumberFormat="1" applyFont="1" applyBorder="1" applyAlignment="1" applyProtection="1">
      <alignment/>
      <protection locked="0"/>
    </xf>
    <xf numFmtId="2" fontId="0" fillId="0" borderId="30" xfId="0" applyNumberFormat="1" applyFont="1" applyBorder="1" applyAlignment="1" applyProtection="1">
      <alignment/>
      <protection hidden="1"/>
    </xf>
    <xf numFmtId="171" fontId="0" fillId="0" borderId="30" xfId="0" applyNumberFormat="1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 applyProtection="1">
      <alignment/>
      <protection hidden="1"/>
    </xf>
    <xf numFmtId="2" fontId="0" fillId="0" borderId="33" xfId="0" applyNumberFormat="1" applyFont="1" applyBorder="1" applyAlignment="1" applyProtection="1">
      <alignment/>
      <protection locked="0"/>
    </xf>
    <xf numFmtId="2" fontId="0" fillId="0" borderId="33" xfId="0" applyNumberFormat="1" applyFont="1" applyBorder="1" applyAlignment="1" applyProtection="1">
      <alignment/>
      <protection hidden="1"/>
    </xf>
    <xf numFmtId="171" fontId="0" fillId="0" borderId="33" xfId="0" applyNumberFormat="1" applyFont="1" applyBorder="1" applyAlignment="1" applyProtection="1">
      <alignment/>
      <protection hidden="1"/>
    </xf>
    <xf numFmtId="4" fontId="0" fillId="0" borderId="34" xfId="0" applyNumberFormat="1" applyFont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0" fontId="14" fillId="0" borderId="0" xfId="0" applyFont="1" applyBorder="1" applyAlignment="1">
      <alignment horizontal="left" vertical="top"/>
    </xf>
    <xf numFmtId="0" fontId="0" fillId="0" borderId="25" xfId="0" applyFont="1" applyBorder="1" applyAlignment="1" applyProtection="1">
      <alignment horizontal="center" vertical="center"/>
      <protection hidden="1"/>
    </xf>
    <xf numFmtId="41" fontId="2" fillId="0" borderId="0" xfId="46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2" fontId="8" fillId="0" borderId="0" xfId="0" applyNumberFormat="1" applyFont="1" applyAlignment="1">
      <alignment/>
    </xf>
    <xf numFmtId="180" fontId="2" fillId="0" borderId="34" xfId="46" applyNumberFormat="1" applyFont="1" applyBorder="1" applyAlignment="1" applyProtection="1">
      <alignment/>
      <protection hidden="1"/>
    </xf>
    <xf numFmtId="4" fontId="0" fillId="0" borderId="30" xfId="0" applyNumberFormat="1" applyFont="1" applyBorder="1" applyAlignment="1" applyProtection="1">
      <alignment/>
      <protection hidden="1"/>
    </xf>
    <xf numFmtId="180" fontId="2" fillId="0" borderId="0" xfId="46" applyNumberFormat="1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4" fontId="8" fillId="0" borderId="0" xfId="0" applyNumberFormat="1" applyFont="1" applyAlignment="1">
      <alignment/>
    </xf>
    <xf numFmtId="4" fontId="0" fillId="0" borderId="3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top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26" fillId="0" borderId="14" xfId="0" applyFont="1" applyBorder="1" applyAlignment="1" applyProtection="1">
      <alignment/>
      <protection hidden="1"/>
    </xf>
    <xf numFmtId="4" fontId="8" fillId="0" borderId="3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26" fillId="0" borderId="0" xfId="0" applyNumberFormat="1" applyFont="1" applyBorder="1" applyAlignment="1" applyProtection="1">
      <alignment/>
      <protection hidden="1"/>
    </xf>
    <xf numFmtId="180" fontId="2" fillId="0" borderId="34" xfId="46" applyNumberFormat="1" applyFont="1" applyBorder="1" applyAlignment="1" applyProtection="1">
      <alignment horizontal="right"/>
      <protection hidden="1"/>
    </xf>
    <xf numFmtId="0" fontId="29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10" fontId="0" fillId="0" borderId="41" xfId="0" applyNumberFormat="1" applyFont="1" applyBorder="1" applyAlignment="1" applyProtection="1">
      <alignment horizontal="center" vertical="center"/>
      <protection locked="0"/>
    </xf>
    <xf numFmtId="10" fontId="0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4" fontId="15" fillId="0" borderId="21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hidden="1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hidden="1" locked="0"/>
    </xf>
    <xf numFmtId="49" fontId="5" fillId="0" borderId="17" xfId="0" applyNumberFormat="1" applyFont="1" applyBorder="1" applyAlignment="1" applyProtection="1">
      <alignment horizontal="center" vertical="center"/>
      <protection hidden="1" locked="0"/>
    </xf>
    <xf numFmtId="49" fontId="5" fillId="0" borderId="13" xfId="0" applyNumberFormat="1" applyFont="1" applyBorder="1" applyAlignment="1" applyProtection="1">
      <alignment horizontal="center" vertical="center"/>
      <protection hidden="1" locked="0"/>
    </xf>
    <xf numFmtId="49" fontId="5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49" fontId="2" fillId="0" borderId="19" xfId="0" applyNumberFormat="1" applyFont="1" applyBorder="1" applyAlignment="1" applyProtection="1">
      <alignment horizontal="center" vertical="center"/>
      <protection hidden="1" locked="0"/>
    </xf>
    <xf numFmtId="49" fontId="2" fillId="0" borderId="20" xfId="0" applyNumberFormat="1" applyFont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4" fontId="20" fillId="0" borderId="25" xfId="0" applyNumberFormat="1" applyFont="1" applyBorder="1" applyAlignment="1" applyProtection="1">
      <alignment horizontal="center" vertical="center"/>
      <protection locked="0"/>
    </xf>
    <xf numFmtId="14" fontId="20" fillId="0" borderId="19" xfId="0" applyNumberFormat="1" applyFont="1" applyBorder="1" applyAlignment="1" applyProtection="1">
      <alignment horizontal="center" vertical="center"/>
      <protection locked="0"/>
    </xf>
    <xf numFmtId="14" fontId="20" fillId="0" borderId="20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/>
      <protection hidden="1"/>
    </xf>
    <xf numFmtId="4" fontId="8" fillId="0" borderId="19" xfId="0" applyNumberFormat="1" applyFont="1" applyBorder="1" applyAlignment="1" applyProtection="1">
      <alignment horizontal="center"/>
      <protection hidden="1"/>
    </xf>
    <xf numFmtId="4" fontId="8" fillId="0" borderId="20" xfId="0" applyNumberFormat="1" applyFont="1" applyBorder="1" applyAlignment="1" applyProtection="1">
      <alignment horizontal="center"/>
      <protection hidden="1"/>
    </xf>
    <xf numFmtId="4" fontId="9" fillId="0" borderId="43" xfId="0" applyNumberFormat="1" applyFont="1" applyBorder="1" applyAlignment="1" applyProtection="1">
      <alignment horizontal="center"/>
      <protection hidden="1"/>
    </xf>
    <xf numFmtId="4" fontId="9" fillId="0" borderId="35" xfId="0" applyNumberFormat="1" applyFont="1" applyBorder="1" applyAlignment="1" applyProtection="1">
      <alignment horizontal="center"/>
      <protection hidden="1"/>
    </xf>
    <xf numFmtId="4" fontId="9" fillId="0" borderId="44" xfId="0" applyNumberFormat="1" applyFont="1" applyBorder="1" applyAlignment="1" applyProtection="1">
      <alignment horizont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9" fillId="0" borderId="35" xfId="0" applyNumberFormat="1" applyFont="1" applyBorder="1" applyAlignment="1" applyProtection="1">
      <alignment horizontal="center" vertical="center"/>
      <protection hidden="1"/>
    </xf>
    <xf numFmtId="4" fontId="9" fillId="0" borderId="44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33" borderId="2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right"/>
    </xf>
    <xf numFmtId="0" fontId="9" fillId="33" borderId="25" xfId="0" applyFont="1" applyFill="1" applyBorder="1" applyAlignment="1" applyProtection="1">
      <alignment horizontal="center" vertical="center"/>
      <protection hidden="1"/>
    </xf>
    <xf numFmtId="0" fontId="9" fillId="33" borderId="19" xfId="0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3" fontId="24" fillId="0" borderId="18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4" fontId="25" fillId="0" borderId="18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textRotation="90"/>
      <protection hidden="1"/>
    </xf>
    <xf numFmtId="0" fontId="14" fillId="0" borderId="30" xfId="0" applyFont="1" applyBorder="1" applyAlignment="1" applyProtection="1">
      <alignment horizontal="center" vertical="justify" wrapText="1"/>
      <protection hidden="1"/>
    </xf>
    <xf numFmtId="0" fontId="15" fillId="33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 textRotation="90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justify" wrapText="1"/>
      <protection hidden="1"/>
    </xf>
    <xf numFmtId="0" fontId="0" fillId="0" borderId="30" xfId="0" applyFont="1" applyBorder="1" applyAlignment="1" applyProtection="1">
      <alignment horizontal="center" vertical="justify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justify" wrapText="1"/>
    </xf>
    <xf numFmtId="0" fontId="0" fillId="33" borderId="11" xfId="0" applyFill="1" applyBorder="1" applyAlignment="1">
      <alignment horizontal="center" vertical="justify" wrapText="1"/>
    </xf>
    <xf numFmtId="0" fontId="0" fillId="33" borderId="17" xfId="0" applyFill="1" applyBorder="1" applyAlignment="1">
      <alignment horizontal="center" vertical="justify" wrapText="1"/>
    </xf>
    <xf numFmtId="0" fontId="0" fillId="33" borderId="14" xfId="0" applyFill="1" applyBorder="1" applyAlignment="1">
      <alignment horizontal="center" vertical="justify" wrapText="1"/>
    </xf>
    <xf numFmtId="0" fontId="0" fillId="33" borderId="15" xfId="0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justify" wrapText="1"/>
    </xf>
    <xf numFmtId="0" fontId="0" fillId="33" borderId="13" xfId="0" applyFill="1" applyBorder="1" applyAlignment="1">
      <alignment horizontal="center" vertical="justify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114300</xdr:rowOff>
    </xdr:from>
    <xdr:to>
      <xdr:col>5</xdr:col>
      <xdr:colOff>466725</xdr:colOff>
      <xdr:row>6</xdr:row>
      <xdr:rowOff>114300</xdr:rowOff>
    </xdr:to>
    <xdr:sp>
      <xdr:nvSpPr>
        <xdr:cNvPr id="1" name="WordArt 2"/>
        <xdr:cNvSpPr>
          <a:spLocks/>
        </xdr:cNvSpPr>
      </xdr:nvSpPr>
      <xdr:spPr>
        <a:xfrm>
          <a:off x="257175" y="381000"/>
          <a:ext cx="14763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QTE</a:t>
          </a:r>
        </a:p>
      </xdr:txBody>
    </xdr:sp>
    <xdr:clientData/>
  </xdr:twoCellAnchor>
  <xdr:twoCellAnchor>
    <xdr:from>
      <xdr:col>6</xdr:col>
      <xdr:colOff>171450</xdr:colOff>
      <xdr:row>2</xdr:row>
      <xdr:rowOff>66675</xdr:rowOff>
    </xdr:from>
    <xdr:to>
      <xdr:col>13</xdr:col>
      <xdr:colOff>647700</xdr:colOff>
      <xdr:row>5</xdr:row>
      <xdr:rowOff>9525</xdr:rowOff>
    </xdr:to>
    <xdr:sp>
      <xdr:nvSpPr>
        <xdr:cNvPr id="2" name="WordArt 3"/>
        <xdr:cNvSpPr>
          <a:spLocks/>
        </xdr:cNvSpPr>
      </xdr:nvSpPr>
      <xdr:spPr>
        <a:xfrm>
          <a:off x="2019300" y="333375"/>
          <a:ext cx="33623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Regione Lazio</a:t>
          </a:r>
        </a:p>
      </xdr:txBody>
    </xdr:sp>
    <xdr:clientData/>
  </xdr:twoCellAnchor>
  <xdr:twoCellAnchor>
    <xdr:from>
      <xdr:col>6</xdr:col>
      <xdr:colOff>190500</xdr:colOff>
      <xdr:row>5</xdr:row>
      <xdr:rowOff>57150</xdr:rowOff>
    </xdr:from>
    <xdr:to>
      <xdr:col>13</xdr:col>
      <xdr:colOff>314325</xdr:colOff>
      <xdr:row>6</xdr:row>
      <xdr:rowOff>133350</xdr:rowOff>
    </xdr:to>
    <xdr:sp>
      <xdr:nvSpPr>
        <xdr:cNvPr id="3" name="WordArt 4"/>
        <xdr:cNvSpPr>
          <a:spLocks/>
        </xdr:cNvSpPr>
      </xdr:nvSpPr>
      <xdr:spPr>
        <a:xfrm>
          <a:off x="2038350" y="809625"/>
          <a:ext cx="30099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LL.PP. E POLITICA DELLA CASA</a:t>
          </a:r>
        </a:p>
      </xdr:txBody>
    </xdr:sp>
    <xdr:clientData/>
  </xdr:twoCellAnchor>
  <xdr:oneCellAnchor>
    <xdr:from>
      <xdr:col>6</xdr:col>
      <xdr:colOff>257175</xdr:colOff>
      <xdr:row>43</xdr:row>
      <xdr:rowOff>66675</xdr:rowOff>
    </xdr:from>
    <xdr:ext cx="723900" cy="180975"/>
    <xdr:sp>
      <xdr:nvSpPr>
        <xdr:cNvPr id="4" name="Text Box 5"/>
        <xdr:cNvSpPr txBox="1">
          <a:spLocks noChangeArrowheads="1"/>
        </xdr:cNvSpPr>
      </xdr:nvSpPr>
      <xdr:spPr>
        <a:xfrm>
          <a:off x="2105025" y="82486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variante</a:t>
          </a:r>
        </a:p>
      </xdr:txBody>
    </xdr:sp>
    <xdr:clientData/>
  </xdr:oneCellAnchor>
  <xdr:twoCellAnchor>
    <xdr:from>
      <xdr:col>8</xdr:col>
      <xdr:colOff>0</xdr:colOff>
      <xdr:row>43</xdr:row>
      <xdr:rowOff>9525</xdr:rowOff>
    </xdr:from>
    <xdr:to>
      <xdr:col>8</xdr:col>
      <xdr:colOff>0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2933700" y="8191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43</xdr:row>
      <xdr:rowOff>66675</xdr:rowOff>
    </xdr:from>
    <xdr:ext cx="590550" cy="180975"/>
    <xdr:sp>
      <xdr:nvSpPr>
        <xdr:cNvPr id="6" name="Text Box 7"/>
        <xdr:cNvSpPr txBox="1">
          <a:spLocks noChangeArrowheads="1"/>
        </xdr:cNvSpPr>
      </xdr:nvSpPr>
      <xdr:spPr>
        <a:xfrm>
          <a:off x="4019550" y="8248650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finale</a:t>
          </a:r>
        </a:p>
      </xdr:txBody>
    </xdr:sp>
    <xdr:clientData/>
  </xdr:oneCellAnchor>
  <xdr:oneCellAnchor>
    <xdr:from>
      <xdr:col>0</xdr:col>
      <xdr:colOff>0</xdr:colOff>
      <xdr:row>40</xdr:row>
      <xdr:rowOff>152400</xdr:rowOff>
    </xdr:from>
    <xdr:ext cx="114300" cy="276225"/>
    <xdr:sp fLocksText="0">
      <xdr:nvSpPr>
        <xdr:cNvPr id="7" name="Text Box 20"/>
        <xdr:cNvSpPr txBox="1">
          <a:spLocks noChangeArrowheads="1"/>
        </xdr:cNvSpPr>
      </xdr:nvSpPr>
      <xdr:spPr>
        <a:xfrm>
          <a:off x="0" y="76962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190500</xdr:rowOff>
    </xdr:from>
    <xdr:ext cx="114300" cy="266700"/>
    <xdr:sp fLocksText="0">
      <xdr:nvSpPr>
        <xdr:cNvPr id="8" name="Text Box 22"/>
        <xdr:cNvSpPr txBox="1">
          <a:spLocks noChangeArrowheads="1"/>
        </xdr:cNvSpPr>
      </xdr:nvSpPr>
      <xdr:spPr>
        <a:xfrm>
          <a:off x="0" y="79724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228600</xdr:rowOff>
    </xdr:from>
    <xdr:ext cx="114300" cy="266700"/>
    <xdr:sp fLocksText="0">
      <xdr:nvSpPr>
        <xdr:cNvPr id="9" name="Text Box 24"/>
        <xdr:cNvSpPr txBox="1">
          <a:spLocks noChangeArrowheads="1"/>
        </xdr:cNvSpPr>
      </xdr:nvSpPr>
      <xdr:spPr>
        <a:xfrm>
          <a:off x="0" y="8010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228600</xdr:rowOff>
    </xdr:from>
    <xdr:ext cx="114300" cy="266700"/>
    <xdr:sp fLocksText="0">
      <xdr:nvSpPr>
        <xdr:cNvPr id="10" name="Text Box 25"/>
        <xdr:cNvSpPr txBox="1">
          <a:spLocks noChangeArrowheads="1"/>
        </xdr:cNvSpPr>
      </xdr:nvSpPr>
      <xdr:spPr>
        <a:xfrm>
          <a:off x="0" y="8010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38100</xdr:rowOff>
    </xdr:from>
    <xdr:ext cx="114300" cy="238125"/>
    <xdr:sp>
      <xdr:nvSpPr>
        <xdr:cNvPr id="11" name="Text Box 28"/>
        <xdr:cNvSpPr txBox="1">
          <a:spLocks noChangeArrowheads="1"/>
        </xdr:cNvSpPr>
      </xdr:nvSpPr>
      <xdr:spPr>
        <a:xfrm>
          <a:off x="0" y="6781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41</xdr:row>
      <xdr:rowOff>152400</xdr:rowOff>
    </xdr:from>
    <xdr:ext cx="114300" cy="266700"/>
    <xdr:sp fLocksText="0">
      <xdr:nvSpPr>
        <xdr:cNvPr id="12" name="Text Box 42"/>
        <xdr:cNvSpPr txBox="1">
          <a:spLocks noChangeArrowheads="1"/>
        </xdr:cNvSpPr>
      </xdr:nvSpPr>
      <xdr:spPr>
        <a:xfrm>
          <a:off x="0" y="79343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38100</xdr:colOff>
      <xdr:row>43</xdr:row>
      <xdr:rowOff>76200</xdr:rowOff>
    </xdr:from>
    <xdr:to>
      <xdr:col>1</xdr:col>
      <xdr:colOff>114300</xdr:colOff>
      <xdr:row>43</xdr:row>
      <xdr:rowOff>152400</xdr:rowOff>
    </xdr:to>
    <xdr:sp>
      <xdr:nvSpPr>
        <xdr:cNvPr id="13" name="Rectangle 64"/>
        <xdr:cNvSpPr>
          <a:spLocks/>
        </xdr:cNvSpPr>
      </xdr:nvSpPr>
      <xdr:spPr>
        <a:xfrm>
          <a:off x="180975" y="82581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43</xdr:row>
      <xdr:rowOff>76200</xdr:rowOff>
    </xdr:from>
    <xdr:to>
      <xdr:col>10</xdr:col>
      <xdr:colOff>133350</xdr:colOff>
      <xdr:row>43</xdr:row>
      <xdr:rowOff>152400</xdr:rowOff>
    </xdr:to>
    <xdr:sp>
      <xdr:nvSpPr>
        <xdr:cNvPr id="14" name="Rectangle 65"/>
        <xdr:cNvSpPr>
          <a:spLocks/>
        </xdr:cNvSpPr>
      </xdr:nvSpPr>
      <xdr:spPr>
        <a:xfrm>
          <a:off x="3848100" y="82581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43</xdr:row>
      <xdr:rowOff>66675</xdr:rowOff>
    </xdr:from>
    <xdr:to>
      <xdr:col>6</xdr:col>
      <xdr:colOff>133350</xdr:colOff>
      <xdr:row>43</xdr:row>
      <xdr:rowOff>142875</xdr:rowOff>
    </xdr:to>
    <xdr:sp>
      <xdr:nvSpPr>
        <xdr:cNvPr id="15" name="Rectangle 66"/>
        <xdr:cNvSpPr>
          <a:spLocks/>
        </xdr:cNvSpPr>
      </xdr:nvSpPr>
      <xdr:spPr>
        <a:xfrm>
          <a:off x="1905000" y="82486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44</xdr:row>
      <xdr:rowOff>152400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209550" y="826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45</xdr:row>
      <xdr:rowOff>190500</xdr:rowOff>
    </xdr:from>
    <xdr:ext cx="76200" cy="200025"/>
    <xdr:sp fLocksText="0">
      <xdr:nvSpPr>
        <xdr:cNvPr id="2" name="Text Box 22"/>
        <xdr:cNvSpPr txBox="1">
          <a:spLocks noChangeArrowheads="1"/>
        </xdr:cNvSpPr>
      </xdr:nvSpPr>
      <xdr:spPr>
        <a:xfrm>
          <a:off x="257175" y="854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104775</xdr:colOff>
      <xdr:row>46</xdr:row>
      <xdr:rowOff>0</xdr:rowOff>
    </xdr:from>
    <xdr:ext cx="76200" cy="200025"/>
    <xdr:sp fLocksText="0">
      <xdr:nvSpPr>
        <xdr:cNvPr id="3" name="Text Box 24"/>
        <xdr:cNvSpPr txBox="1">
          <a:spLocks noChangeArrowheads="1"/>
        </xdr:cNvSpPr>
      </xdr:nvSpPr>
      <xdr:spPr>
        <a:xfrm>
          <a:off x="1171575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104775</xdr:colOff>
      <xdr:row>46</xdr:row>
      <xdr:rowOff>0</xdr:rowOff>
    </xdr:from>
    <xdr:ext cx="76200" cy="200025"/>
    <xdr:sp fLocksText="0">
      <xdr:nvSpPr>
        <xdr:cNvPr id="4" name="Text Box 25"/>
        <xdr:cNvSpPr txBox="1">
          <a:spLocks noChangeArrowheads="1"/>
        </xdr:cNvSpPr>
      </xdr:nvSpPr>
      <xdr:spPr>
        <a:xfrm>
          <a:off x="1171575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57150</xdr:colOff>
      <xdr:row>40</xdr:row>
      <xdr:rowOff>57150</xdr:rowOff>
    </xdr:from>
    <xdr:ext cx="123825" cy="171450"/>
    <xdr:sp>
      <xdr:nvSpPr>
        <xdr:cNvPr id="5" name="Text Box 28"/>
        <xdr:cNvSpPr txBox="1">
          <a:spLocks noChangeArrowheads="1"/>
        </xdr:cNvSpPr>
      </xdr:nvSpPr>
      <xdr:spPr>
        <a:xfrm>
          <a:off x="1123950" y="73723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140625" style="128" customWidth="1"/>
    <col min="2" max="2" width="2.28125" style="128" customWidth="1"/>
    <col min="3" max="3" width="4.140625" style="128" customWidth="1"/>
    <col min="4" max="4" width="7.140625" style="128" customWidth="1"/>
    <col min="5" max="5" width="3.28125" style="128" customWidth="1"/>
    <col min="6" max="6" width="8.7109375" style="128" customWidth="1"/>
    <col min="7" max="7" width="9.57421875" style="128" customWidth="1"/>
    <col min="8" max="8" width="6.7109375" style="128" customWidth="1"/>
    <col min="9" max="9" width="2.28125" style="128" customWidth="1"/>
    <col min="10" max="10" width="10.57421875" style="128" customWidth="1"/>
    <col min="11" max="11" width="3.421875" style="128" customWidth="1"/>
    <col min="12" max="12" width="2.7109375" style="128" customWidth="1"/>
    <col min="13" max="13" width="8.00390625" style="128" customWidth="1"/>
    <col min="14" max="14" width="9.7109375" style="128" customWidth="1"/>
    <col min="15" max="15" width="5.28125" style="128" customWidth="1"/>
    <col min="16" max="16" width="1.8515625" style="128" customWidth="1"/>
    <col min="17" max="16384" width="9.140625" style="128" customWidth="1"/>
  </cols>
  <sheetData>
    <row r="1" spans="1:16" ht="15.75" customHeight="1">
      <c r="A1" s="126"/>
      <c r="B1" s="156" t="s">
        <v>113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57" t="s">
        <v>112</v>
      </c>
      <c r="O1" s="157"/>
      <c r="P1" s="127"/>
    </row>
    <row r="2" spans="1:16" ht="5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2.75">
      <c r="A3" s="127"/>
      <c r="B3" s="158"/>
      <c r="C3" s="159"/>
      <c r="D3" s="159"/>
      <c r="E3" s="159"/>
      <c r="F3" s="160"/>
      <c r="G3" s="158"/>
      <c r="H3" s="159"/>
      <c r="I3" s="159"/>
      <c r="J3" s="159"/>
      <c r="K3" s="159"/>
      <c r="L3" s="159"/>
      <c r="M3" s="159"/>
      <c r="N3" s="159"/>
      <c r="O3" s="160"/>
      <c r="P3" s="129"/>
    </row>
    <row r="4" spans="1:16" ht="12.75">
      <c r="A4" s="127"/>
      <c r="B4" s="161"/>
      <c r="C4" s="162"/>
      <c r="D4" s="162"/>
      <c r="E4" s="162"/>
      <c r="F4" s="163"/>
      <c r="G4" s="161"/>
      <c r="H4" s="162"/>
      <c r="I4" s="162"/>
      <c r="J4" s="162"/>
      <c r="K4" s="162"/>
      <c r="L4" s="162"/>
      <c r="M4" s="162"/>
      <c r="N4" s="162"/>
      <c r="O4" s="163"/>
      <c r="P4" s="129"/>
    </row>
    <row r="5" spans="1:16" ht="12.75">
      <c r="A5" s="127"/>
      <c r="B5" s="161"/>
      <c r="C5" s="162"/>
      <c r="D5" s="162"/>
      <c r="E5" s="162"/>
      <c r="F5" s="163"/>
      <c r="G5" s="161"/>
      <c r="H5" s="162"/>
      <c r="I5" s="162"/>
      <c r="J5" s="162"/>
      <c r="K5" s="162"/>
      <c r="L5" s="162"/>
      <c r="M5" s="162"/>
      <c r="N5" s="162"/>
      <c r="O5" s="163"/>
      <c r="P5" s="129"/>
    </row>
    <row r="6" spans="1:16" ht="12.75" customHeight="1">
      <c r="A6" s="127"/>
      <c r="B6" s="161"/>
      <c r="C6" s="162"/>
      <c r="D6" s="162"/>
      <c r="E6" s="162"/>
      <c r="F6" s="163"/>
      <c r="G6" s="161"/>
      <c r="H6" s="162"/>
      <c r="I6" s="162"/>
      <c r="J6" s="162"/>
      <c r="K6" s="162"/>
      <c r="L6" s="162"/>
      <c r="M6" s="162"/>
      <c r="N6" s="162"/>
      <c r="O6" s="163"/>
      <c r="P6" s="129"/>
    </row>
    <row r="7" spans="1:16" ht="12.75">
      <c r="A7" s="127"/>
      <c r="B7" s="164"/>
      <c r="C7" s="165"/>
      <c r="D7" s="165"/>
      <c r="E7" s="165"/>
      <c r="F7" s="166"/>
      <c r="G7" s="164"/>
      <c r="H7" s="165"/>
      <c r="I7" s="165"/>
      <c r="J7" s="165"/>
      <c r="K7" s="165"/>
      <c r="L7" s="165"/>
      <c r="M7" s="165"/>
      <c r="N7" s="165"/>
      <c r="O7" s="166"/>
      <c r="P7" s="129"/>
    </row>
    <row r="8" spans="1:16" ht="12.75">
      <c r="A8" s="127"/>
      <c r="B8" s="130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18">
      <c r="A9" s="127"/>
      <c r="B9" s="167" t="s">
        <v>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129"/>
    </row>
    <row r="10" spans="1:16" ht="18">
      <c r="A10" s="127"/>
      <c r="B10" s="173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29"/>
    </row>
    <row r="11" spans="1:16" ht="15.75" customHeight="1">
      <c r="A11" s="127"/>
      <c r="B11" s="176" t="s">
        <v>110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29"/>
    </row>
    <row r="12" spans="1:16" ht="27.75" customHeight="1">
      <c r="A12" s="127"/>
      <c r="B12" s="179" t="s">
        <v>2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1"/>
      <c r="P12" s="129"/>
    </row>
    <row r="13" spans="1:16" ht="20.25" customHeight="1">
      <c r="A13" s="127"/>
      <c r="B13" s="182" t="s">
        <v>111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29"/>
    </row>
    <row r="14" spans="1:16" ht="12.75" customHeight="1">
      <c r="A14" s="127"/>
      <c r="B14" s="131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 ht="12.75">
      <c r="A15" s="127"/>
      <c r="B15" s="170" t="s">
        <v>90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29"/>
    </row>
    <row r="16" spans="1:16" ht="13.5" thickBot="1">
      <c r="A16" s="127"/>
      <c r="B16" s="132"/>
      <c r="C16" s="129"/>
      <c r="D16" s="129"/>
      <c r="E16" s="129"/>
      <c r="F16" s="129"/>
      <c r="G16" s="129"/>
      <c r="H16" s="129"/>
      <c r="I16" s="133"/>
      <c r="J16" s="130"/>
      <c r="K16" s="130"/>
      <c r="L16" s="130"/>
      <c r="M16" s="130"/>
      <c r="N16" s="130"/>
      <c r="O16" s="134"/>
      <c r="P16" s="129"/>
    </row>
    <row r="17" spans="1:16" ht="12.75" customHeight="1">
      <c r="A17" s="127"/>
      <c r="B17" s="132"/>
      <c r="C17" s="199" t="s">
        <v>106</v>
      </c>
      <c r="D17" s="200"/>
      <c r="E17" s="193" t="s">
        <v>108</v>
      </c>
      <c r="F17" s="194"/>
      <c r="G17" s="195"/>
      <c r="H17" s="125"/>
      <c r="I17" s="203" t="s">
        <v>107</v>
      </c>
      <c r="J17" s="211"/>
      <c r="K17" s="212"/>
      <c r="L17" s="213"/>
      <c r="M17" s="213"/>
      <c r="N17" s="214"/>
      <c r="O17" s="135"/>
      <c r="P17" s="129"/>
    </row>
    <row r="18" spans="1:16" ht="13.5" thickBot="1">
      <c r="A18" s="127"/>
      <c r="B18" s="132"/>
      <c r="C18" s="201"/>
      <c r="D18" s="202"/>
      <c r="E18" s="196"/>
      <c r="F18" s="197"/>
      <c r="G18" s="198"/>
      <c r="H18" s="125"/>
      <c r="I18" s="203"/>
      <c r="J18" s="211"/>
      <c r="K18" s="215"/>
      <c r="L18" s="216"/>
      <c r="M18" s="216"/>
      <c r="N18" s="217"/>
      <c r="O18" s="135"/>
      <c r="P18" s="129"/>
    </row>
    <row r="19" spans="1:16" ht="13.5" thickBot="1">
      <c r="A19" s="127"/>
      <c r="B19" s="132"/>
      <c r="C19" s="129"/>
      <c r="H19" s="129"/>
      <c r="I19" s="136"/>
      <c r="J19" s="137"/>
      <c r="K19" s="137"/>
      <c r="L19" s="137"/>
      <c r="M19" s="137"/>
      <c r="N19" s="137"/>
      <c r="O19" s="135"/>
      <c r="P19" s="129"/>
    </row>
    <row r="20" spans="1:16" ht="12.75" customHeight="1">
      <c r="A20" s="127"/>
      <c r="B20" s="132"/>
      <c r="C20" s="187" t="s">
        <v>109</v>
      </c>
      <c r="D20" s="188"/>
      <c r="E20" s="188"/>
      <c r="F20" s="191">
        <v>0.042</v>
      </c>
      <c r="G20" s="129"/>
      <c r="H20" s="129"/>
      <c r="I20" s="203" t="s">
        <v>105</v>
      </c>
      <c r="J20" s="204"/>
      <c r="K20" s="205">
        <f>intercalare!P35</f>
        <v>0</v>
      </c>
      <c r="L20" s="206"/>
      <c r="M20" s="206"/>
      <c r="N20" s="207"/>
      <c r="O20" s="135"/>
      <c r="P20" s="129"/>
    </row>
    <row r="21" spans="1:16" ht="13.5" thickBot="1">
      <c r="A21" s="127"/>
      <c r="B21" s="132"/>
      <c r="C21" s="189"/>
      <c r="D21" s="190"/>
      <c r="E21" s="190"/>
      <c r="F21" s="192"/>
      <c r="G21" s="129"/>
      <c r="H21" s="129"/>
      <c r="I21" s="203"/>
      <c r="J21" s="204"/>
      <c r="K21" s="208"/>
      <c r="L21" s="209"/>
      <c r="M21" s="209"/>
      <c r="N21" s="210"/>
      <c r="O21" s="135"/>
      <c r="P21" s="129"/>
    </row>
    <row r="22" spans="1:16" ht="13.5" thickBot="1">
      <c r="A22" s="127"/>
      <c r="B22" s="132"/>
      <c r="C22" s="129"/>
      <c r="G22" s="129"/>
      <c r="H22" s="129"/>
      <c r="I22" s="132"/>
      <c r="J22" s="138"/>
      <c r="K22" s="137"/>
      <c r="L22" s="137"/>
      <c r="M22" s="137"/>
      <c r="N22" s="137"/>
      <c r="O22" s="135"/>
      <c r="P22" s="129"/>
    </row>
    <row r="23" spans="1:16" ht="12.75">
      <c r="A23" s="127"/>
      <c r="B23" s="132"/>
      <c r="C23" s="129"/>
      <c r="D23" s="185" t="s">
        <v>102</v>
      </c>
      <c r="E23" s="186"/>
      <c r="F23" s="116">
        <f>COUNT(intercalare!F6:F32,APPARTA!F6:F32,'intercalare 2'!F6:F32)</f>
        <v>0</v>
      </c>
      <c r="G23" s="129"/>
      <c r="H23" s="129"/>
      <c r="I23" s="132"/>
      <c r="J23" s="129"/>
      <c r="K23" s="129"/>
      <c r="L23" s="129"/>
      <c r="M23" s="129"/>
      <c r="N23" s="129"/>
      <c r="O23" s="135"/>
      <c r="P23" s="129"/>
    </row>
    <row r="24" spans="1:16" ht="12.75">
      <c r="A24" s="127"/>
      <c r="B24" s="132"/>
      <c r="C24" s="129"/>
      <c r="D24" s="185" t="s">
        <v>103</v>
      </c>
      <c r="E24" s="186"/>
      <c r="F24" s="117">
        <f>COUNT(APPARTA!H6:H32,intercalare!H6:H32,'intercalare 2'!H6:H32)</f>
        <v>0</v>
      </c>
      <c r="G24" s="129"/>
      <c r="H24" s="129"/>
      <c r="I24" s="132" t="s">
        <v>3</v>
      </c>
      <c r="J24" s="129"/>
      <c r="K24" s="129"/>
      <c r="L24" s="221"/>
      <c r="M24" s="222"/>
      <c r="N24" s="137"/>
      <c r="O24" s="135"/>
      <c r="P24" s="129"/>
    </row>
    <row r="25" spans="1:16" ht="13.5" thickBot="1">
      <c r="A25" s="127"/>
      <c r="B25" s="132"/>
      <c r="C25" s="129"/>
      <c r="D25" s="185" t="s">
        <v>104</v>
      </c>
      <c r="E25" s="186"/>
      <c r="F25" s="118">
        <f>COUNT(APPARTA!K6:K32,intercalare!K6:K32,'intercalare 2'!K6:K32)</f>
        <v>0</v>
      </c>
      <c r="G25" s="129"/>
      <c r="H25" s="129"/>
      <c r="I25" s="132"/>
      <c r="J25" s="129"/>
      <c r="K25" s="129"/>
      <c r="L25" s="223"/>
      <c r="M25" s="224"/>
      <c r="N25" s="137"/>
      <c r="O25" s="135"/>
      <c r="P25" s="129"/>
    </row>
    <row r="26" spans="1:16" ht="12.75">
      <c r="A26" s="127"/>
      <c r="B26" s="139"/>
      <c r="C26" s="140"/>
      <c r="D26" s="140"/>
      <c r="E26" s="140"/>
      <c r="F26" s="140"/>
      <c r="G26" s="140"/>
      <c r="H26" s="140"/>
      <c r="I26" s="139"/>
      <c r="J26" s="140"/>
      <c r="K26" s="140"/>
      <c r="L26" s="140"/>
      <c r="M26" s="140"/>
      <c r="N26" s="140"/>
      <c r="O26" s="141"/>
      <c r="P26" s="129"/>
    </row>
    <row r="27" spans="1:16" ht="12.75">
      <c r="A27" s="127"/>
      <c r="B27" s="129"/>
      <c r="C27" s="130"/>
      <c r="D27" s="130"/>
      <c r="E27" s="130"/>
      <c r="F27" s="130"/>
      <c r="G27" s="130"/>
      <c r="H27" s="130"/>
      <c r="I27" s="130"/>
      <c r="J27" s="129"/>
      <c r="K27" s="130"/>
      <c r="L27" s="130"/>
      <c r="M27" s="130"/>
      <c r="N27" s="130"/>
      <c r="O27" s="130"/>
      <c r="P27" s="129"/>
    </row>
    <row r="28" spans="1:16" ht="12.75">
      <c r="A28" s="127"/>
      <c r="B28" s="170" t="s">
        <v>91</v>
      </c>
      <c r="C28" s="171"/>
      <c r="D28" s="171"/>
      <c r="E28" s="171"/>
      <c r="F28" s="171"/>
      <c r="G28" s="235"/>
      <c r="H28" s="235"/>
      <c r="I28" s="235"/>
      <c r="J28" s="235"/>
      <c r="K28" s="235"/>
      <c r="L28" s="235"/>
      <c r="M28" s="235"/>
      <c r="N28" s="235"/>
      <c r="O28" s="231"/>
      <c r="P28" s="129"/>
    </row>
    <row r="29" spans="1:16" ht="18.75" customHeight="1">
      <c r="A29" s="127"/>
      <c r="B29" s="142" t="s">
        <v>89</v>
      </c>
      <c r="C29" s="142"/>
      <c r="D29" s="143"/>
      <c r="E29" s="143"/>
      <c r="F29" s="143"/>
      <c r="G29" s="232"/>
      <c r="H29" s="233"/>
      <c r="I29" s="233"/>
      <c r="J29" s="233"/>
      <c r="K29" s="233"/>
      <c r="L29" s="233"/>
      <c r="M29" s="233"/>
      <c r="N29" s="233"/>
      <c r="O29" s="234"/>
      <c r="P29" s="129"/>
    </row>
    <row r="30" spans="1:16" ht="18.75" customHeight="1">
      <c r="A30" s="127"/>
      <c r="B30" s="239"/>
      <c r="C30" s="240"/>
      <c r="D30" s="240"/>
      <c r="E30" s="240"/>
      <c r="F30" s="240"/>
      <c r="G30" s="241"/>
      <c r="H30" s="241"/>
      <c r="I30" s="241"/>
      <c r="J30" s="241"/>
      <c r="K30" s="241"/>
      <c r="L30" s="241"/>
      <c r="M30" s="241"/>
      <c r="N30" s="241"/>
      <c r="O30" s="242"/>
      <c r="P30" s="129"/>
    </row>
    <row r="31" spans="1:16" ht="18.75" customHeight="1">
      <c r="A31" s="127"/>
      <c r="B31" s="142" t="s">
        <v>4</v>
      </c>
      <c r="C31" s="131"/>
      <c r="D31" s="129"/>
      <c r="E31" s="129"/>
      <c r="F31" s="243"/>
      <c r="G31" s="244"/>
      <c r="H31" s="244"/>
      <c r="I31" s="244"/>
      <c r="J31" s="244"/>
      <c r="K31" s="244"/>
      <c r="L31" s="244"/>
      <c r="M31" s="244"/>
      <c r="N31" s="244"/>
      <c r="O31" s="245"/>
      <c r="P31" s="129"/>
    </row>
    <row r="32" spans="1:16" ht="18.75" customHeight="1">
      <c r="A32" s="127"/>
      <c r="B32" s="142" t="s">
        <v>12</v>
      </c>
      <c r="C32" s="131"/>
      <c r="D32" s="228"/>
      <c r="E32" s="230"/>
      <c r="F32" s="142" t="s">
        <v>5</v>
      </c>
      <c r="G32" s="218"/>
      <c r="H32" s="219"/>
      <c r="I32" s="219"/>
      <c r="J32" s="220"/>
      <c r="K32" s="142" t="s">
        <v>11</v>
      </c>
      <c r="L32" s="143"/>
      <c r="M32" s="228"/>
      <c r="N32" s="229"/>
      <c r="O32" s="230"/>
      <c r="P32" s="129"/>
    </row>
    <row r="33" spans="1:16" ht="12.75">
      <c r="A33" s="127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129"/>
    </row>
    <row r="34" spans="1:16" ht="12.75">
      <c r="A34" s="127"/>
      <c r="B34" s="170" t="s">
        <v>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31"/>
      <c r="P34" s="129"/>
    </row>
    <row r="35" spans="1:16" ht="18.75" customHeight="1">
      <c r="A35" s="127"/>
      <c r="B35" s="144" t="s">
        <v>5</v>
      </c>
      <c r="C35" s="145"/>
      <c r="D35" s="145"/>
      <c r="E35" s="140"/>
      <c r="F35" s="218"/>
      <c r="G35" s="219"/>
      <c r="H35" s="219"/>
      <c r="I35" s="219"/>
      <c r="J35" s="219"/>
      <c r="K35" s="219"/>
      <c r="L35" s="219"/>
      <c r="M35" s="220"/>
      <c r="N35" s="102" t="s">
        <v>85</v>
      </c>
      <c r="O35" s="78"/>
      <c r="P35" s="129"/>
    </row>
    <row r="36" spans="1:16" ht="18.75" customHeight="1">
      <c r="A36" s="127"/>
      <c r="B36" s="142" t="s">
        <v>6</v>
      </c>
      <c r="C36" s="143"/>
      <c r="D36" s="143"/>
      <c r="E36" s="146"/>
      <c r="F36" s="225"/>
      <c r="G36" s="226"/>
      <c r="H36" s="226"/>
      <c r="I36" s="226"/>
      <c r="J36" s="226"/>
      <c r="K36" s="226"/>
      <c r="L36" s="226"/>
      <c r="M36" s="226"/>
      <c r="N36" s="226"/>
      <c r="O36" s="227"/>
      <c r="P36" s="129"/>
    </row>
    <row r="37" spans="1:16" ht="18.75" customHeight="1">
      <c r="A37" s="127"/>
      <c r="B37" s="142" t="s">
        <v>7</v>
      </c>
      <c r="C37" s="143"/>
      <c r="D37" s="143"/>
      <c r="E37" s="146"/>
      <c r="F37" s="218"/>
      <c r="G37" s="219"/>
      <c r="H37" s="219"/>
      <c r="I37" s="219"/>
      <c r="J37" s="219"/>
      <c r="K37" s="219"/>
      <c r="L37" s="219"/>
      <c r="M37" s="219"/>
      <c r="N37" s="219"/>
      <c r="O37" s="220"/>
      <c r="P37" s="129"/>
    </row>
    <row r="38" spans="1:16" ht="12.75">
      <c r="A38" s="127"/>
      <c r="B38" s="129"/>
      <c r="C38" s="130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29"/>
    </row>
    <row r="39" spans="1:16" ht="12.75">
      <c r="A39" s="127"/>
      <c r="B39" s="170" t="s">
        <v>93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P39" s="129"/>
    </row>
    <row r="40" spans="1:16" ht="18.75" customHeight="1">
      <c r="A40" s="127"/>
      <c r="B40" s="144" t="s">
        <v>10</v>
      </c>
      <c r="C40" s="131"/>
      <c r="D40" s="140"/>
      <c r="E40" s="145"/>
      <c r="F40" s="145"/>
      <c r="G40" s="218"/>
      <c r="H40" s="219"/>
      <c r="I40" s="219"/>
      <c r="J40" s="219"/>
      <c r="K40" s="219"/>
      <c r="L40" s="219"/>
      <c r="M40" s="219"/>
      <c r="N40" s="219"/>
      <c r="O40" s="220"/>
      <c r="P40" s="129"/>
    </row>
    <row r="41" spans="1:16" ht="18.75" customHeight="1">
      <c r="A41" s="127"/>
      <c r="B41" s="142" t="s">
        <v>8</v>
      </c>
      <c r="C41" s="131"/>
      <c r="D41" s="131"/>
      <c r="E41" s="143"/>
      <c r="F41" s="143"/>
      <c r="G41" s="143"/>
      <c r="H41" s="147"/>
      <c r="I41" s="246"/>
      <c r="J41" s="247"/>
      <c r="K41" s="247"/>
      <c r="L41" s="247"/>
      <c r="M41" s="247"/>
      <c r="N41" s="247"/>
      <c r="O41" s="248"/>
      <c r="P41" s="129"/>
    </row>
    <row r="42" spans="1:16" ht="18.75" customHeight="1">
      <c r="A42" s="127"/>
      <c r="B42" s="142" t="s">
        <v>9</v>
      </c>
      <c r="C42" s="140"/>
      <c r="D42" s="131"/>
      <c r="E42" s="143"/>
      <c r="F42" s="148"/>
      <c r="G42" s="249"/>
      <c r="H42" s="250"/>
      <c r="I42" s="251"/>
      <c r="J42" s="108" t="s">
        <v>84</v>
      </c>
      <c r="K42" s="252"/>
      <c r="L42" s="253"/>
      <c r="M42" s="253"/>
      <c r="N42" s="253"/>
      <c r="O42" s="254"/>
      <c r="P42" s="129"/>
    </row>
    <row r="43" spans="1:16" ht="12.75">
      <c r="A43" s="127"/>
      <c r="B43" s="129"/>
      <c r="C43" s="130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129"/>
    </row>
    <row r="44" spans="1:16" ht="18.75" customHeight="1">
      <c r="A44" s="127"/>
      <c r="B44" s="109"/>
      <c r="C44" s="110" t="s">
        <v>13</v>
      </c>
      <c r="D44" s="111"/>
      <c r="E44" s="236"/>
      <c r="F44" s="237"/>
      <c r="G44" s="149"/>
      <c r="H44" s="131"/>
      <c r="I44" s="238"/>
      <c r="J44" s="237"/>
      <c r="K44" s="149"/>
      <c r="L44" s="131"/>
      <c r="M44" s="131"/>
      <c r="N44" s="236"/>
      <c r="O44" s="237"/>
      <c r="P44" s="129"/>
    </row>
    <row r="45" spans="1:16" ht="12.75">
      <c r="A45" s="127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</row>
    <row r="46" spans="2:16" ht="12.7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2:16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2:16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2:16" ht="12.7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2:16" ht="12.7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12.7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2:16" ht="12.7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2:16" ht="12.7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2:16" ht="12.7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2:16" ht="12.7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2:16" ht="12.7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2:16" ht="12.7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2:16" ht="12.7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59" spans="2:16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spans="2:16" ht="12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</row>
    <row r="61" spans="2:16" ht="12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  <row r="62" spans="2:16" ht="12.7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spans="2:16" ht="12.7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</row>
    <row r="64" spans="2:16" ht="12.7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</row>
    <row r="65" spans="2:16" ht="12.7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</row>
    <row r="66" spans="2:16" ht="12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</row>
    <row r="67" spans="2:16" ht="12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</row>
    <row r="68" spans="2:16" ht="12.7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spans="2:16" ht="12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</row>
    <row r="70" spans="2:16" ht="12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</row>
    <row r="71" spans="2:16" ht="12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spans="2:16" ht="12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2:16" ht="12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</row>
    <row r="74" spans="2:16" ht="12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  <row r="75" spans="2:16" ht="12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</row>
    <row r="76" spans="2:16" ht="12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</row>
    <row r="77" spans="2:16" ht="12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</row>
    <row r="78" spans="2:16" ht="12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</row>
    <row r="79" spans="2:16" ht="12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</row>
    <row r="80" spans="2:16" ht="12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2:16" ht="12.7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2:16" ht="12.7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  <row r="83" spans="2:16" ht="12.7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  <row r="84" spans="2:16" ht="12.7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</row>
    <row r="85" spans="2:16" ht="12.7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</row>
    <row r="86" spans="2:16" ht="12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</row>
    <row r="87" spans="2:16" ht="12.7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</row>
    <row r="88" spans="2:16" ht="12.7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89" spans="2:16" ht="12.7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</row>
    <row r="90" spans="2:16" ht="12.7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</row>
    <row r="91" spans="2:16" ht="12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</row>
    <row r="92" spans="2:16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</row>
    <row r="93" spans="2:16" ht="12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</row>
    <row r="94" spans="2:16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</row>
    <row r="95" spans="2:16" ht="12.7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</row>
    <row r="96" spans="2:16" ht="12.7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</row>
    <row r="97" spans="2:16" ht="12.7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</row>
    <row r="98" spans="2:16" ht="12.7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</row>
    <row r="99" spans="2:16" ht="12.7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</row>
    <row r="100" spans="2:16" ht="12.7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</row>
    <row r="101" spans="2:16" ht="12.7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</row>
    <row r="102" spans="2:16" ht="12.7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</row>
    <row r="103" spans="2:16" ht="12.7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</row>
    <row r="104" spans="2:16" ht="12.7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</row>
    <row r="105" spans="2:16" ht="12.7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</row>
    <row r="106" spans="2:16" ht="12.7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</row>
    <row r="107" spans="2:16" ht="12.7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</row>
    <row r="108" spans="2:16" ht="12.7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</row>
    <row r="109" spans="2:16" ht="12.7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</row>
    <row r="110" spans="2:16" ht="12.7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</row>
    <row r="111" spans="2:16" ht="12.7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</row>
    <row r="112" spans="2:16" ht="12.7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</row>
    <row r="113" spans="2:16" ht="12.7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</row>
    <row r="114" spans="2:16" ht="12.7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2:16" ht="12.7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2:16" ht="12.7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2:16" ht="12.7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2:16" ht="12.7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2:16" ht="12.7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</row>
    <row r="120" spans="2:16" ht="12.7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</row>
    <row r="121" spans="2:16" ht="12.7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</row>
    <row r="122" spans="2:16" ht="12.7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</row>
    <row r="123" spans="2:16" ht="12.7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</row>
    <row r="124" spans="2:16" ht="12.7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</row>
    <row r="125" spans="2:16" ht="12.7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2:16" ht="12.7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</row>
    <row r="127" spans="2:16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</row>
    <row r="128" spans="2:16" ht="12.7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</row>
    <row r="129" spans="2:16" ht="12.7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</row>
    <row r="130" spans="2:16" ht="12.7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</row>
    <row r="131" spans="2:16" ht="12.7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</row>
    <row r="132" spans="2:16" ht="12.7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</row>
    <row r="133" spans="2:16" ht="12.7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</row>
    <row r="134" spans="2:16" ht="12.7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</row>
    <row r="135" spans="2:16" ht="12.7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</row>
    <row r="136" spans="2:16" ht="12.7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</row>
    <row r="137" spans="2:16" ht="12.7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</row>
    <row r="138" spans="2:16" ht="12.7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</row>
    <row r="139" spans="2:16" ht="12.7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</row>
    <row r="140" spans="2:16" ht="12.7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</row>
    <row r="141" spans="2:16" ht="12.7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</row>
    <row r="142" spans="2:16" ht="12.7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</row>
    <row r="143" spans="2:16" ht="12.7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</row>
    <row r="144" spans="2:16" ht="12.7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</row>
    <row r="145" spans="2:16" ht="12.7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2:16" ht="12.7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</row>
    <row r="147" spans="2:16" ht="12.7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2:16" ht="12.7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2:16" ht="12.7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2:16" ht="12.7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2:16" ht="12.7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2:16" ht="12.7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2:16" ht="12.7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2:16" ht="12.7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2:16" ht="12.7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2:16" ht="12.7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2:16" ht="12.7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2:16" ht="12.7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2:16" ht="12.7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2:16" ht="12.7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2:16" ht="12.7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2:16" ht="12.7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</sheetData>
  <sheetProtection/>
  <mergeCells count="41">
    <mergeCell ref="N44:O44"/>
    <mergeCell ref="I41:O41"/>
    <mergeCell ref="G42:I42"/>
    <mergeCell ref="K42:O42"/>
    <mergeCell ref="F37:O37"/>
    <mergeCell ref="B34:O34"/>
    <mergeCell ref="G29:O29"/>
    <mergeCell ref="B28:O28"/>
    <mergeCell ref="E44:F44"/>
    <mergeCell ref="I44:J44"/>
    <mergeCell ref="F35:M35"/>
    <mergeCell ref="B30:O30"/>
    <mergeCell ref="F31:O31"/>
    <mergeCell ref="D32:E32"/>
    <mergeCell ref="I20:J21"/>
    <mergeCell ref="K20:N21"/>
    <mergeCell ref="I17:J18"/>
    <mergeCell ref="K17:N18"/>
    <mergeCell ref="B39:O39"/>
    <mergeCell ref="G40:O40"/>
    <mergeCell ref="L24:M25"/>
    <mergeCell ref="G32:J32"/>
    <mergeCell ref="F36:O36"/>
    <mergeCell ref="M32:O32"/>
    <mergeCell ref="D24:E24"/>
    <mergeCell ref="C20:E21"/>
    <mergeCell ref="F20:F21"/>
    <mergeCell ref="D25:E25"/>
    <mergeCell ref="D23:E23"/>
    <mergeCell ref="E17:G18"/>
    <mergeCell ref="C17:D18"/>
    <mergeCell ref="N1:O1"/>
    <mergeCell ref="B3:F7"/>
    <mergeCell ref="B9:O9"/>
    <mergeCell ref="G3:O5"/>
    <mergeCell ref="G6:O7"/>
    <mergeCell ref="B15:O15"/>
    <mergeCell ref="B10:O10"/>
    <mergeCell ref="B11:O11"/>
    <mergeCell ref="B12:O12"/>
    <mergeCell ref="B13:O13"/>
  </mergeCells>
  <dataValidations count="3">
    <dataValidation allowBlank="1" showInputMessage="1" showErrorMessage="1" promptTitle="Codice riferimento" prompt="Il Codice di riferimento&#10;è indicato nella lettera&#10;di finanziamento." sqref="L24:L25"/>
    <dataValidation allowBlank="1" showInputMessage="1" showErrorMessage="1" promptTitle="Canone Annuo" prompt="Indicare la percentuale indicata in domanda per il calcolo del canone annuo" sqref="F20:F21"/>
    <dataValidation type="list" allowBlank="1" showInputMessage="1" showErrorMessage="1" promptTitle="Tipo di locazione" prompt="Indicare il tipo di locazione indicato in domanda" sqref="E17:G18">
      <formula1>"art. 8 Locazione permanente,art. 9 Locazione a termine"</formula1>
    </dataValidation>
  </dataValidations>
  <printOptions/>
  <pageMargins left="0.63" right="0.71" top="0.62" bottom="1.0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0"/>
  <sheetViews>
    <sheetView showGridLines="0" zoomScalePageLayoutView="0" workbookViewId="0" topLeftCell="A1">
      <selection activeCell="AL12" sqref="AL12"/>
    </sheetView>
  </sheetViews>
  <sheetFormatPr defaultColWidth="9.140625" defaultRowHeight="12.75"/>
  <cols>
    <col min="1" max="23" width="2.28125" style="18" customWidth="1"/>
    <col min="24" max="25" width="5.421875" style="18" bestFit="1" customWidth="1"/>
    <col min="26" max="26" width="2.28125" style="75" customWidth="1"/>
    <col min="27" max="36" width="2.28125" style="18" customWidth="1"/>
    <col min="37" max="37" width="8.140625" style="18" customWidth="1"/>
    <col min="38" max="38" width="9.140625" style="18" customWidth="1"/>
    <col min="39" max="39" width="10.421875" style="18" bestFit="1" customWidth="1"/>
    <col min="40" max="16384" width="9.140625" style="18" customWidth="1"/>
  </cols>
  <sheetData>
    <row r="1" spans="1:37" ht="15.75" thickBot="1">
      <c r="A1" s="25"/>
      <c r="B1" s="54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6"/>
      <c r="X1" s="46"/>
      <c r="Y1" s="46"/>
      <c r="Z1" s="261">
        <v>669.48</v>
      </c>
      <c r="AA1" s="262"/>
      <c r="AB1" s="262"/>
      <c r="AC1" s="262"/>
      <c r="AD1" s="262"/>
      <c r="AE1" s="262"/>
      <c r="AF1" s="262"/>
      <c r="AG1" s="262"/>
      <c r="AH1" s="262"/>
      <c r="AI1" s="263"/>
      <c r="AJ1" s="25"/>
      <c r="AK1" s="25"/>
    </row>
    <row r="2" spans="1:37" ht="12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7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6" ht="12.75" customHeight="1">
      <c r="A3" s="21"/>
      <c r="B3" s="16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65" t="s">
        <v>21</v>
      </c>
      <c r="Y3" s="265"/>
      <c r="Z3" s="72"/>
      <c r="AA3" s="59" t="s">
        <v>22</v>
      </c>
      <c r="AB3" s="16"/>
      <c r="AC3" s="16"/>
      <c r="AD3" s="16"/>
      <c r="AE3" s="16"/>
      <c r="AF3" s="60"/>
      <c r="AG3" s="22"/>
      <c r="AH3" s="22"/>
      <c r="AI3" s="22"/>
      <c r="AJ3" s="23"/>
    </row>
    <row r="4" spans="1:36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6" t="s">
        <v>23</v>
      </c>
      <c r="Y4" s="267"/>
      <c r="Z4" s="269" t="s">
        <v>101</v>
      </c>
      <c r="AA4" s="270"/>
      <c r="AB4" s="270"/>
      <c r="AC4" s="270"/>
      <c r="AD4" s="270"/>
      <c r="AE4" s="270"/>
      <c r="AF4" s="270"/>
      <c r="AG4" s="270"/>
      <c r="AH4" s="271"/>
      <c r="AI4" s="25"/>
      <c r="AJ4" s="26"/>
    </row>
    <row r="5" spans="1:36" ht="12.75" customHeight="1">
      <c r="A5" s="24"/>
      <c r="B5" s="25"/>
      <c r="C5" s="27" t="s">
        <v>28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9"/>
      <c r="P5" s="19"/>
      <c r="Q5" s="19"/>
      <c r="R5" s="19"/>
      <c r="S5" s="19"/>
      <c r="T5" s="19"/>
      <c r="U5" s="19"/>
      <c r="V5" s="19"/>
      <c r="W5" s="19"/>
      <c r="X5" s="44">
        <v>4</v>
      </c>
      <c r="Y5" s="61"/>
      <c r="Z5" s="255">
        <f>IF(Y5,ROUND((Y5/100)*$Z$1,2),0)</f>
        <v>0</v>
      </c>
      <c r="AA5" s="256"/>
      <c r="AB5" s="256"/>
      <c r="AC5" s="256"/>
      <c r="AD5" s="256"/>
      <c r="AE5" s="256"/>
      <c r="AF5" s="256"/>
      <c r="AG5" s="256"/>
      <c r="AH5" s="257"/>
      <c r="AI5" s="25"/>
      <c r="AJ5" s="26"/>
    </row>
    <row r="6" spans="1:36" ht="12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8"/>
      <c r="Y6" s="268"/>
      <c r="Z6" s="71"/>
      <c r="AA6" s="25"/>
      <c r="AB6" s="25"/>
      <c r="AC6" s="25"/>
      <c r="AD6" s="25"/>
      <c r="AE6" s="25"/>
      <c r="AF6" s="25"/>
      <c r="AG6" s="25"/>
      <c r="AH6" s="25"/>
      <c r="AI6" s="25"/>
      <c r="AJ6" s="26"/>
    </row>
    <row r="7" spans="1:36" ht="12.75" customHeight="1">
      <c r="A7" s="24"/>
      <c r="B7" s="21"/>
      <c r="C7" s="29" t="s">
        <v>29</v>
      </c>
      <c r="D7" s="30"/>
      <c r="E7" s="30"/>
      <c r="F7" s="30"/>
      <c r="G7" s="30"/>
      <c r="H7" s="30"/>
      <c r="I7" s="30"/>
      <c r="J7" s="3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65" t="s">
        <v>24</v>
      </c>
      <c r="Y7" s="265"/>
      <c r="Z7" s="72"/>
      <c r="AA7" s="22"/>
      <c r="AB7" s="22"/>
      <c r="AC7" s="22"/>
      <c r="AD7" s="22"/>
      <c r="AE7" s="22"/>
      <c r="AF7" s="22"/>
      <c r="AG7" s="22"/>
      <c r="AH7" s="22"/>
      <c r="AI7" s="23"/>
      <c r="AJ7" s="26"/>
    </row>
    <row r="8" spans="1:39" ht="12">
      <c r="A8" s="24"/>
      <c r="B8" s="24"/>
      <c r="C8" s="31"/>
      <c r="D8" s="32"/>
      <c r="E8" s="33" t="s">
        <v>45</v>
      </c>
      <c r="F8" s="19"/>
      <c r="G8" s="19"/>
      <c r="H8" s="3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3">
        <v>4</v>
      </c>
      <c r="Y8" s="61"/>
      <c r="Z8" s="255">
        <f>IF(Y8,ROUND((Y8/100)*$Z$1,2),0)</f>
        <v>0</v>
      </c>
      <c r="AA8" s="256"/>
      <c r="AB8" s="256"/>
      <c r="AC8" s="256"/>
      <c r="AD8" s="256"/>
      <c r="AE8" s="256"/>
      <c r="AF8" s="256"/>
      <c r="AG8" s="256"/>
      <c r="AH8" s="257"/>
      <c r="AI8" s="26"/>
      <c r="AJ8" s="26"/>
      <c r="AL8" s="112"/>
      <c r="AM8" s="112"/>
    </row>
    <row r="9" spans="1:36" ht="12">
      <c r="A9" s="24"/>
      <c r="B9" s="24"/>
      <c r="C9" s="35"/>
      <c r="D9" s="25"/>
      <c r="E9" s="33" t="s">
        <v>46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43">
        <v>3</v>
      </c>
      <c r="Y9" s="61"/>
      <c r="Z9" s="255">
        <f>IF(Y9,ROUND((Y9/100)*$Z$1,2),0)</f>
        <v>0</v>
      </c>
      <c r="AA9" s="256"/>
      <c r="AB9" s="256"/>
      <c r="AC9" s="256"/>
      <c r="AD9" s="256"/>
      <c r="AE9" s="256"/>
      <c r="AF9" s="256"/>
      <c r="AG9" s="256"/>
      <c r="AH9" s="257"/>
      <c r="AI9" s="26"/>
      <c r="AJ9" s="26"/>
    </row>
    <row r="10" spans="1:39" ht="12.75">
      <c r="A10" s="24"/>
      <c r="B10" s="24"/>
      <c r="C10" s="36"/>
      <c r="D10" s="37"/>
      <c r="E10" s="33" t="s">
        <v>47</v>
      </c>
      <c r="F10" s="1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 t="s">
        <v>25</v>
      </c>
      <c r="X10" s="20"/>
      <c r="Y10" s="37"/>
      <c r="Z10" s="73"/>
      <c r="AA10" s="37"/>
      <c r="AB10" s="37"/>
      <c r="AC10" s="37"/>
      <c r="AD10" s="37"/>
      <c r="AE10" s="37"/>
      <c r="AF10" s="37"/>
      <c r="AG10" s="37"/>
      <c r="AH10" s="38"/>
      <c r="AI10" s="26"/>
      <c r="AJ10" s="26"/>
      <c r="AM10" s="119"/>
    </row>
    <row r="11" spans="1:36" ht="12">
      <c r="A11" s="24"/>
      <c r="B11" s="24"/>
      <c r="C11" s="35"/>
      <c r="D11" s="25"/>
      <c r="E11" s="25"/>
      <c r="F11" s="25"/>
      <c r="G11" s="33" t="s">
        <v>48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43">
        <v>1.45</v>
      </c>
      <c r="Y11" s="61"/>
      <c r="Z11" s="255">
        <f aca="true" t="shared" si="0" ref="Z11:Z19">IF(Y11,ROUND((Y11/100)*$Z$1,2),0)</f>
        <v>0</v>
      </c>
      <c r="AA11" s="256"/>
      <c r="AB11" s="256"/>
      <c r="AC11" s="256"/>
      <c r="AD11" s="256"/>
      <c r="AE11" s="256"/>
      <c r="AF11" s="256"/>
      <c r="AG11" s="256"/>
      <c r="AH11" s="257"/>
      <c r="AI11" s="26"/>
      <c r="AJ11" s="26"/>
    </row>
    <row r="12" spans="1:36" ht="12">
      <c r="A12" s="24"/>
      <c r="B12" s="24"/>
      <c r="C12" s="35"/>
      <c r="D12" s="25"/>
      <c r="E12" s="25"/>
      <c r="F12" s="25"/>
      <c r="G12" s="33" t="s">
        <v>49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43">
        <v>1.5</v>
      </c>
      <c r="Y12" s="61"/>
      <c r="Z12" s="255">
        <f t="shared" si="0"/>
        <v>0</v>
      </c>
      <c r="AA12" s="256"/>
      <c r="AB12" s="256"/>
      <c r="AC12" s="256"/>
      <c r="AD12" s="256"/>
      <c r="AE12" s="256"/>
      <c r="AF12" s="256"/>
      <c r="AG12" s="256"/>
      <c r="AH12" s="257"/>
      <c r="AI12" s="26"/>
      <c r="AJ12" s="26"/>
    </row>
    <row r="13" spans="1:36" ht="12">
      <c r="A13" s="24"/>
      <c r="B13" s="24"/>
      <c r="C13" s="35"/>
      <c r="D13" s="25"/>
      <c r="E13" s="25"/>
      <c r="F13" s="25"/>
      <c r="G13" s="33" t="s">
        <v>50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43">
        <v>1</v>
      </c>
      <c r="Y13" s="61"/>
      <c r="Z13" s="255">
        <f t="shared" si="0"/>
        <v>0</v>
      </c>
      <c r="AA13" s="256"/>
      <c r="AB13" s="256"/>
      <c r="AC13" s="256"/>
      <c r="AD13" s="256"/>
      <c r="AE13" s="256"/>
      <c r="AF13" s="256"/>
      <c r="AG13" s="256"/>
      <c r="AH13" s="257"/>
      <c r="AI13" s="26"/>
      <c r="AJ13" s="26"/>
    </row>
    <row r="14" spans="1:36" ht="12">
      <c r="A14" s="24"/>
      <c r="B14" s="24"/>
      <c r="C14" s="35"/>
      <c r="D14" s="25"/>
      <c r="E14" s="25"/>
      <c r="F14" s="25"/>
      <c r="G14" s="33" t="s">
        <v>51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43">
        <v>3</v>
      </c>
      <c r="Y14" s="61"/>
      <c r="Z14" s="255">
        <f t="shared" si="0"/>
        <v>0</v>
      </c>
      <c r="AA14" s="256"/>
      <c r="AB14" s="256"/>
      <c r="AC14" s="256"/>
      <c r="AD14" s="256"/>
      <c r="AE14" s="256"/>
      <c r="AF14" s="256"/>
      <c r="AG14" s="256"/>
      <c r="AH14" s="257"/>
      <c r="AI14" s="26"/>
      <c r="AJ14" s="26"/>
    </row>
    <row r="15" spans="1:36" ht="12">
      <c r="A15" s="24"/>
      <c r="B15" s="24"/>
      <c r="C15" s="35"/>
      <c r="D15" s="25"/>
      <c r="E15" s="25"/>
      <c r="F15" s="25"/>
      <c r="G15" s="33" t="s">
        <v>52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43">
        <v>3</v>
      </c>
      <c r="Y15" s="61"/>
      <c r="Z15" s="255">
        <f t="shared" si="0"/>
        <v>0</v>
      </c>
      <c r="AA15" s="256"/>
      <c r="AB15" s="256"/>
      <c r="AC15" s="256"/>
      <c r="AD15" s="256"/>
      <c r="AE15" s="256"/>
      <c r="AF15" s="256"/>
      <c r="AG15" s="256"/>
      <c r="AH15" s="257"/>
      <c r="AI15" s="26"/>
      <c r="AJ15" s="26"/>
    </row>
    <row r="16" spans="1:65" ht="12">
      <c r="A16" s="24"/>
      <c r="B16" s="24"/>
      <c r="C16" s="35"/>
      <c r="D16" s="25"/>
      <c r="E16" s="25"/>
      <c r="F16" s="25"/>
      <c r="G16" s="33" t="s">
        <v>53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43">
        <v>1.5</v>
      </c>
      <c r="Y16" s="61"/>
      <c r="Z16" s="255">
        <f t="shared" si="0"/>
        <v>0</v>
      </c>
      <c r="AA16" s="256"/>
      <c r="AB16" s="256"/>
      <c r="AC16" s="256"/>
      <c r="AD16" s="256"/>
      <c r="AE16" s="256"/>
      <c r="AF16" s="256"/>
      <c r="AG16" s="256"/>
      <c r="AH16" s="257"/>
      <c r="AI16" s="26"/>
      <c r="AJ16" s="2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</row>
    <row r="17" spans="1:65" ht="12">
      <c r="A17" s="24"/>
      <c r="B17" s="24"/>
      <c r="C17" s="35"/>
      <c r="D17" s="25"/>
      <c r="E17" s="25"/>
      <c r="F17" s="25"/>
      <c r="G17" s="33" t="s">
        <v>54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43">
        <v>1.5</v>
      </c>
      <c r="Y17" s="61"/>
      <c r="Z17" s="255">
        <f t="shared" si="0"/>
        <v>0</v>
      </c>
      <c r="AA17" s="256"/>
      <c r="AB17" s="256"/>
      <c r="AC17" s="256"/>
      <c r="AD17" s="256"/>
      <c r="AE17" s="256"/>
      <c r="AF17" s="256"/>
      <c r="AG17" s="256"/>
      <c r="AH17" s="257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</row>
    <row r="18" spans="1:36" ht="12">
      <c r="A18" s="24"/>
      <c r="B18" s="24"/>
      <c r="C18" s="35"/>
      <c r="D18" s="25"/>
      <c r="E18" s="25"/>
      <c r="F18" s="25"/>
      <c r="G18" s="33" t="s">
        <v>55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43">
        <v>3</v>
      </c>
      <c r="Y18" s="61"/>
      <c r="Z18" s="255">
        <f t="shared" si="0"/>
        <v>0</v>
      </c>
      <c r="AA18" s="256"/>
      <c r="AB18" s="256"/>
      <c r="AC18" s="256"/>
      <c r="AD18" s="256"/>
      <c r="AE18" s="256"/>
      <c r="AF18" s="256"/>
      <c r="AG18" s="256"/>
      <c r="AH18" s="257"/>
      <c r="AI18" s="26"/>
      <c r="AJ18" s="26"/>
    </row>
    <row r="19" spans="1:36" ht="12">
      <c r="A19" s="24"/>
      <c r="B19" s="24"/>
      <c r="C19" s="35"/>
      <c r="D19" s="25"/>
      <c r="E19" s="25"/>
      <c r="F19" s="25"/>
      <c r="G19" s="33" t="s">
        <v>56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43">
        <v>1</v>
      </c>
      <c r="Y19" s="61"/>
      <c r="Z19" s="255">
        <f t="shared" si="0"/>
        <v>0</v>
      </c>
      <c r="AA19" s="256"/>
      <c r="AB19" s="256"/>
      <c r="AC19" s="256"/>
      <c r="AD19" s="256"/>
      <c r="AE19" s="256"/>
      <c r="AF19" s="256"/>
      <c r="AG19" s="256"/>
      <c r="AH19" s="257"/>
      <c r="AI19" s="26"/>
      <c r="AJ19" s="26"/>
    </row>
    <row r="20" spans="1:36" ht="12.75">
      <c r="A20" s="24"/>
      <c r="B20" s="24"/>
      <c r="C20" s="36"/>
      <c r="D20" s="37"/>
      <c r="E20" s="37"/>
      <c r="F20" s="37"/>
      <c r="G20" s="36" t="s">
        <v>57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 t="s">
        <v>26</v>
      </c>
      <c r="X20" s="37"/>
      <c r="Y20" s="33"/>
      <c r="Z20" s="73"/>
      <c r="AA20" s="37"/>
      <c r="AB20" s="37"/>
      <c r="AC20" s="37"/>
      <c r="AD20" s="37"/>
      <c r="AE20" s="37"/>
      <c r="AF20" s="37"/>
      <c r="AG20" s="37"/>
      <c r="AH20" s="38"/>
      <c r="AI20" s="26"/>
      <c r="AJ20" s="26"/>
    </row>
    <row r="21" spans="1:36" ht="12">
      <c r="A21" s="24"/>
      <c r="B21" s="24"/>
      <c r="C21" s="31"/>
      <c r="D21" s="25"/>
      <c r="E21" s="25"/>
      <c r="F21" s="25"/>
      <c r="G21" s="25"/>
      <c r="H21" s="25"/>
      <c r="I21" s="33" t="s">
        <v>58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43">
        <v>4</v>
      </c>
      <c r="Y21" s="61"/>
      <c r="Z21" s="255">
        <f>IF(Y21,ROUND((Y21/100)*$Z$1,2),0)</f>
        <v>0</v>
      </c>
      <c r="AA21" s="256"/>
      <c r="AB21" s="256"/>
      <c r="AC21" s="256"/>
      <c r="AD21" s="256"/>
      <c r="AE21" s="256"/>
      <c r="AF21" s="256"/>
      <c r="AG21" s="256"/>
      <c r="AH21" s="257"/>
      <c r="AI21" s="47"/>
      <c r="AJ21" s="26"/>
    </row>
    <row r="22" spans="1:36" ht="12">
      <c r="A22" s="24"/>
      <c r="B22" s="24"/>
      <c r="C22" s="35"/>
      <c r="D22" s="25"/>
      <c r="E22" s="25"/>
      <c r="F22" s="25"/>
      <c r="G22" s="25"/>
      <c r="H22" s="25"/>
      <c r="I22" s="33" t="s">
        <v>59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43">
        <v>4</v>
      </c>
      <c r="Y22" s="61"/>
      <c r="Z22" s="255">
        <f>IF(Y22,ROUND((Y22/100)*$Z$1,2),0)</f>
        <v>0</v>
      </c>
      <c r="AA22" s="256"/>
      <c r="AB22" s="256"/>
      <c r="AC22" s="256"/>
      <c r="AD22" s="256"/>
      <c r="AE22" s="256"/>
      <c r="AF22" s="256"/>
      <c r="AG22" s="256"/>
      <c r="AH22" s="257"/>
      <c r="AI22" s="47"/>
      <c r="AJ22" s="26"/>
    </row>
    <row r="23" spans="1:36" ht="12">
      <c r="A23" s="24"/>
      <c r="B23" s="24"/>
      <c r="C23" s="35"/>
      <c r="D23" s="25"/>
      <c r="E23" s="25"/>
      <c r="F23" s="25"/>
      <c r="G23" s="25"/>
      <c r="H23" s="25"/>
      <c r="I23" s="33" t="s">
        <v>60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43">
        <v>4</v>
      </c>
      <c r="Y23" s="61"/>
      <c r="Z23" s="255">
        <f>IF(Y23,ROUND((Y23/100)*$Z$1,2),0)</f>
        <v>0</v>
      </c>
      <c r="AA23" s="256"/>
      <c r="AB23" s="256"/>
      <c r="AC23" s="256"/>
      <c r="AD23" s="256"/>
      <c r="AE23" s="256"/>
      <c r="AF23" s="256"/>
      <c r="AG23" s="256"/>
      <c r="AH23" s="257"/>
      <c r="AI23" s="47"/>
      <c r="AJ23" s="26"/>
    </row>
    <row r="24" spans="1:36" ht="12">
      <c r="A24" s="24"/>
      <c r="B24" s="24"/>
      <c r="C24" s="36"/>
      <c r="D24" s="37"/>
      <c r="E24" s="37"/>
      <c r="F24" s="37"/>
      <c r="G24" s="37"/>
      <c r="H24" s="37"/>
      <c r="I24" s="33" t="s">
        <v>61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43">
        <v>4</v>
      </c>
      <c r="Y24" s="61"/>
      <c r="Z24" s="255">
        <f>IF(Y24,ROUND((Y24/100)*$Z$1,2),0)</f>
        <v>0</v>
      </c>
      <c r="AA24" s="256"/>
      <c r="AB24" s="256"/>
      <c r="AC24" s="256"/>
      <c r="AD24" s="256"/>
      <c r="AE24" s="256"/>
      <c r="AF24" s="256"/>
      <c r="AG24" s="256"/>
      <c r="AH24" s="257"/>
      <c r="AI24" s="47"/>
      <c r="AJ24" s="26"/>
    </row>
    <row r="25" spans="1:36" ht="12">
      <c r="A25" s="24"/>
      <c r="B25" s="24"/>
      <c r="C25" s="33"/>
      <c r="D25" s="19"/>
      <c r="E25" s="33" t="s">
        <v>62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43">
        <v>3</v>
      </c>
      <c r="Y25" s="61"/>
      <c r="Z25" s="255">
        <f>IF(Y25,ROUND((Y25/100)*$Z$1,2),0)</f>
        <v>0</v>
      </c>
      <c r="AA25" s="256"/>
      <c r="AB25" s="256"/>
      <c r="AC25" s="256"/>
      <c r="AD25" s="256"/>
      <c r="AE25" s="256"/>
      <c r="AF25" s="256"/>
      <c r="AG25" s="256"/>
      <c r="AH25" s="257"/>
      <c r="AI25" s="26"/>
      <c r="AJ25" s="26"/>
    </row>
    <row r="26" spans="1:36" ht="12.75" thickBot="1">
      <c r="A26" s="24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74"/>
      <c r="AA26" s="41"/>
      <c r="AB26" s="41"/>
      <c r="AC26" s="41"/>
      <c r="AD26" s="41"/>
      <c r="AE26" s="41"/>
      <c r="AF26" s="41"/>
      <c r="AG26" s="41"/>
      <c r="AH26" s="41"/>
      <c r="AI26" s="42"/>
      <c r="AJ26" s="26"/>
    </row>
    <row r="27" spans="1:36" ht="12">
      <c r="A27" s="24"/>
      <c r="B27" s="21"/>
      <c r="C27" s="29" t="s">
        <v>30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2"/>
      <c r="P27" s="22"/>
      <c r="Q27" s="22"/>
      <c r="R27" s="22"/>
      <c r="S27" s="22"/>
      <c r="T27" s="22"/>
      <c r="U27" s="22"/>
      <c r="V27" s="22"/>
      <c r="W27" s="22"/>
      <c r="X27" s="264" t="s">
        <v>26</v>
      </c>
      <c r="Y27" s="264"/>
      <c r="Z27" s="72"/>
      <c r="AA27" s="22"/>
      <c r="AB27" s="22"/>
      <c r="AC27" s="22"/>
      <c r="AD27" s="22"/>
      <c r="AE27" s="22"/>
      <c r="AF27" s="22"/>
      <c r="AG27" s="22"/>
      <c r="AH27" s="22"/>
      <c r="AI27" s="23"/>
      <c r="AJ27" s="26"/>
    </row>
    <row r="28" spans="1:36" ht="12">
      <c r="A28" s="24"/>
      <c r="B28" s="24"/>
      <c r="C28" s="31"/>
      <c r="D28" s="32"/>
      <c r="E28" s="33" t="s">
        <v>63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43">
        <v>1</v>
      </c>
      <c r="Y28" s="61"/>
      <c r="Z28" s="255">
        <f aca="true" t="shared" si="1" ref="Z28:Z33">IF(Y28,ROUND((Y28/100)*$Z$1,2),0)</f>
        <v>0</v>
      </c>
      <c r="AA28" s="256"/>
      <c r="AB28" s="256"/>
      <c r="AC28" s="256"/>
      <c r="AD28" s="256"/>
      <c r="AE28" s="256"/>
      <c r="AF28" s="256"/>
      <c r="AG28" s="256"/>
      <c r="AH28" s="257"/>
      <c r="AI28" s="26"/>
      <c r="AJ28" s="26"/>
    </row>
    <row r="29" spans="1:36" ht="12">
      <c r="A29" s="24"/>
      <c r="B29" s="24"/>
      <c r="C29" s="35"/>
      <c r="D29" s="25"/>
      <c r="E29" s="33" t="s">
        <v>64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43">
        <v>1</v>
      </c>
      <c r="Y29" s="61"/>
      <c r="Z29" s="255">
        <f t="shared" si="1"/>
        <v>0</v>
      </c>
      <c r="AA29" s="256"/>
      <c r="AB29" s="256"/>
      <c r="AC29" s="256"/>
      <c r="AD29" s="256"/>
      <c r="AE29" s="256"/>
      <c r="AF29" s="256"/>
      <c r="AG29" s="256"/>
      <c r="AH29" s="257"/>
      <c r="AI29" s="26"/>
      <c r="AJ29" s="26"/>
    </row>
    <row r="30" spans="1:36" ht="12">
      <c r="A30" s="24"/>
      <c r="B30" s="24"/>
      <c r="C30" s="35"/>
      <c r="D30" s="25"/>
      <c r="E30" s="33" t="s">
        <v>65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43">
        <v>0.5</v>
      </c>
      <c r="Y30" s="61"/>
      <c r="Z30" s="255">
        <f t="shared" si="1"/>
        <v>0</v>
      </c>
      <c r="AA30" s="256"/>
      <c r="AB30" s="256"/>
      <c r="AC30" s="256"/>
      <c r="AD30" s="256"/>
      <c r="AE30" s="256"/>
      <c r="AF30" s="256"/>
      <c r="AG30" s="256"/>
      <c r="AH30" s="257"/>
      <c r="AI30" s="26"/>
      <c r="AJ30" s="26"/>
    </row>
    <row r="31" spans="1:36" ht="12">
      <c r="A31" s="24"/>
      <c r="B31" s="24"/>
      <c r="C31" s="35"/>
      <c r="D31" s="25"/>
      <c r="E31" s="33" t="s">
        <v>66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43">
        <v>0.5</v>
      </c>
      <c r="Y31" s="61"/>
      <c r="Z31" s="255">
        <f t="shared" si="1"/>
        <v>0</v>
      </c>
      <c r="AA31" s="256"/>
      <c r="AB31" s="256"/>
      <c r="AC31" s="256"/>
      <c r="AD31" s="256"/>
      <c r="AE31" s="256"/>
      <c r="AF31" s="256"/>
      <c r="AG31" s="256"/>
      <c r="AH31" s="257"/>
      <c r="AI31" s="26"/>
      <c r="AJ31" s="26"/>
    </row>
    <row r="32" spans="1:36" ht="12">
      <c r="A32" s="24"/>
      <c r="B32" s="24"/>
      <c r="C32" s="35"/>
      <c r="D32" s="25"/>
      <c r="E32" s="33" t="s">
        <v>67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43">
        <v>0.5</v>
      </c>
      <c r="Y32" s="61"/>
      <c r="Z32" s="255">
        <f t="shared" si="1"/>
        <v>0</v>
      </c>
      <c r="AA32" s="256"/>
      <c r="AB32" s="256"/>
      <c r="AC32" s="256"/>
      <c r="AD32" s="256"/>
      <c r="AE32" s="256"/>
      <c r="AF32" s="256"/>
      <c r="AG32" s="256"/>
      <c r="AH32" s="257"/>
      <c r="AI32" s="26"/>
      <c r="AJ32" s="26"/>
    </row>
    <row r="33" spans="1:36" ht="12">
      <c r="A33" s="24"/>
      <c r="B33" s="24"/>
      <c r="C33" s="36"/>
      <c r="D33" s="37"/>
      <c r="E33" s="36" t="s">
        <v>68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3">
        <v>0.5</v>
      </c>
      <c r="Y33" s="61"/>
      <c r="Z33" s="255">
        <f t="shared" si="1"/>
        <v>0</v>
      </c>
      <c r="AA33" s="256"/>
      <c r="AB33" s="256"/>
      <c r="AC33" s="256"/>
      <c r="AD33" s="256"/>
      <c r="AE33" s="256"/>
      <c r="AF33" s="256"/>
      <c r="AG33" s="256"/>
      <c r="AH33" s="257"/>
      <c r="AI33" s="26"/>
      <c r="AJ33" s="26"/>
    </row>
    <row r="34" spans="1:36" ht="12.75" thickBot="1">
      <c r="A34" s="24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74"/>
      <c r="AA34" s="41"/>
      <c r="AB34" s="41"/>
      <c r="AC34" s="41"/>
      <c r="AD34" s="41"/>
      <c r="AE34" s="41"/>
      <c r="AF34" s="41"/>
      <c r="AG34" s="41"/>
      <c r="AH34" s="41"/>
      <c r="AI34" s="42"/>
      <c r="AJ34" s="26"/>
    </row>
    <row r="35" spans="1:36" ht="12">
      <c r="A35" s="24"/>
      <c r="B35" s="21"/>
      <c r="C35" s="16" t="s">
        <v>31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64" t="s">
        <v>27</v>
      </c>
      <c r="Y35" s="264"/>
      <c r="Z35" s="72"/>
      <c r="AA35" s="22"/>
      <c r="AB35" s="22"/>
      <c r="AC35" s="22"/>
      <c r="AD35" s="22"/>
      <c r="AE35" s="22"/>
      <c r="AF35" s="22"/>
      <c r="AG35" s="22"/>
      <c r="AH35" s="22"/>
      <c r="AI35" s="23"/>
      <c r="AJ35" s="26"/>
    </row>
    <row r="36" spans="1:36" ht="12">
      <c r="A36" s="24"/>
      <c r="B36" s="24"/>
      <c r="C36" s="33"/>
      <c r="D36" s="19"/>
      <c r="E36" s="33" t="s">
        <v>69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36"/>
      <c r="Z36" s="73"/>
      <c r="AA36" s="37"/>
      <c r="AB36" s="37"/>
      <c r="AC36" s="37"/>
      <c r="AD36" s="37"/>
      <c r="AE36" s="37"/>
      <c r="AF36" s="37"/>
      <c r="AG36" s="37"/>
      <c r="AH36" s="37"/>
      <c r="AI36" s="26"/>
      <c r="AJ36" s="26"/>
    </row>
    <row r="37" spans="1:36" ht="12">
      <c r="A37" s="24"/>
      <c r="B37" s="24"/>
      <c r="C37" s="35"/>
      <c r="D37" s="25"/>
      <c r="E37" s="25"/>
      <c r="F37" s="25"/>
      <c r="G37" s="33" t="s">
        <v>70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50">
        <v>1</v>
      </c>
      <c r="Y37" s="151"/>
      <c r="Z37" s="255">
        <f>IF(Y37,ROUND((Y37/100)*$Z$1,2),0)</f>
        <v>0</v>
      </c>
      <c r="AA37" s="256"/>
      <c r="AB37" s="256"/>
      <c r="AC37" s="256"/>
      <c r="AD37" s="256"/>
      <c r="AE37" s="256"/>
      <c r="AF37" s="256"/>
      <c r="AG37" s="256"/>
      <c r="AH37" s="257"/>
      <c r="AI37" s="26"/>
      <c r="AJ37" s="26"/>
    </row>
    <row r="38" spans="1:36" ht="12">
      <c r="A38" s="24"/>
      <c r="B38" s="24"/>
      <c r="C38" s="35"/>
      <c r="D38" s="25"/>
      <c r="E38" s="25"/>
      <c r="F38" s="25"/>
      <c r="G38" s="33" t="s">
        <v>71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50">
        <v>1</v>
      </c>
      <c r="Y38" s="151"/>
      <c r="Z38" s="255">
        <f>IF(Y38,ROUND((Y38/100)*$Z$1,2),0)</f>
        <v>0</v>
      </c>
      <c r="AA38" s="256"/>
      <c r="AB38" s="256"/>
      <c r="AC38" s="256"/>
      <c r="AD38" s="256"/>
      <c r="AE38" s="256"/>
      <c r="AF38" s="256"/>
      <c r="AG38" s="256"/>
      <c r="AH38" s="257"/>
      <c r="AI38" s="26"/>
      <c r="AJ38" s="26"/>
    </row>
    <row r="39" spans="1:36" ht="12">
      <c r="A39" s="24"/>
      <c r="B39" s="24"/>
      <c r="C39" s="36"/>
      <c r="D39" s="37"/>
      <c r="E39" s="37"/>
      <c r="F39" s="37"/>
      <c r="G39" s="36" t="s">
        <v>72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50">
        <v>1</v>
      </c>
      <c r="Y39" s="151"/>
      <c r="Z39" s="255">
        <f>IF(Y39,ROUND((Y39/100)*$Z$1,2),0)</f>
        <v>0</v>
      </c>
      <c r="AA39" s="256"/>
      <c r="AB39" s="256"/>
      <c r="AC39" s="256"/>
      <c r="AD39" s="256"/>
      <c r="AE39" s="256"/>
      <c r="AF39" s="256"/>
      <c r="AG39" s="256"/>
      <c r="AH39" s="257"/>
      <c r="AI39" s="26"/>
      <c r="AJ39" s="26"/>
    </row>
    <row r="40" spans="1:36" ht="12">
      <c r="A40" s="24"/>
      <c r="B40" s="24"/>
      <c r="C40" s="35"/>
      <c r="D40" s="25"/>
      <c r="E40" s="33" t="s">
        <v>73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50">
        <v>1</v>
      </c>
      <c r="Y40" s="151"/>
      <c r="Z40" s="255">
        <f>IF(Y40,ROUND((Y40/100)*$Z$1,2),0)</f>
        <v>0</v>
      </c>
      <c r="AA40" s="256"/>
      <c r="AB40" s="256"/>
      <c r="AC40" s="256"/>
      <c r="AD40" s="256"/>
      <c r="AE40" s="256"/>
      <c r="AF40" s="256"/>
      <c r="AG40" s="256"/>
      <c r="AH40" s="257"/>
      <c r="AI40" s="26"/>
      <c r="AJ40" s="26"/>
    </row>
    <row r="41" spans="1:36" ht="12.75">
      <c r="A41" s="24"/>
      <c r="B41" s="24"/>
      <c r="C41" s="36"/>
      <c r="D41" s="37"/>
      <c r="E41" s="36" t="s">
        <v>74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152"/>
      <c r="Y41" s="25"/>
      <c r="Z41" s="71"/>
      <c r="AA41" s="25"/>
      <c r="AB41" s="25"/>
      <c r="AC41" s="25"/>
      <c r="AD41" s="25"/>
      <c r="AE41" s="25"/>
      <c r="AF41" s="25"/>
      <c r="AG41" s="25"/>
      <c r="AH41" s="153"/>
      <c r="AI41" s="26"/>
      <c r="AJ41" s="26"/>
    </row>
    <row r="42" spans="1:36" ht="12">
      <c r="A42" s="24"/>
      <c r="B42" s="24"/>
      <c r="C42" s="36"/>
      <c r="D42" s="37"/>
      <c r="E42" s="37"/>
      <c r="F42" s="37"/>
      <c r="G42" s="36" t="s">
        <v>75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50">
        <v>2</v>
      </c>
      <c r="Y42" s="151"/>
      <c r="Z42" s="255">
        <f>IF(Y42,ROUND((Y42/100)*$Z$1,2),0)</f>
        <v>0</v>
      </c>
      <c r="AA42" s="256"/>
      <c r="AB42" s="256"/>
      <c r="AC42" s="256"/>
      <c r="AD42" s="256"/>
      <c r="AE42" s="256"/>
      <c r="AF42" s="256"/>
      <c r="AG42" s="256"/>
      <c r="AH42" s="257"/>
      <c r="AI42" s="26"/>
      <c r="AJ42" s="26"/>
    </row>
    <row r="43" spans="1:36" ht="12" customHeight="1" thickBot="1">
      <c r="A43" s="24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74"/>
      <c r="AA43" s="41"/>
      <c r="AB43" s="41"/>
      <c r="AC43" s="41"/>
      <c r="AD43" s="41"/>
      <c r="AE43" s="41"/>
      <c r="AF43" s="41"/>
      <c r="AG43" s="41"/>
      <c r="AH43" s="41"/>
      <c r="AI43" s="42"/>
      <c r="AJ43" s="26"/>
    </row>
    <row r="44" spans="1:36" ht="12" customHeight="1" thickBo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74"/>
      <c r="AA44" s="41"/>
      <c r="AB44" s="41"/>
      <c r="AC44" s="41"/>
      <c r="AD44" s="41"/>
      <c r="AE44" s="41"/>
      <c r="AF44" s="41"/>
      <c r="AG44" s="41"/>
      <c r="AH44" s="41"/>
      <c r="AI44" s="41"/>
      <c r="AJ44" s="42"/>
    </row>
    <row r="45" spans="1:36" ht="12.75" thickBo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5"/>
    </row>
    <row r="46" spans="1:40" ht="15.75" thickBot="1">
      <c r="A46" s="25"/>
      <c r="B46" s="56" t="s">
        <v>76</v>
      </c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58"/>
      <c r="T46" s="58"/>
      <c r="U46" s="58"/>
      <c r="V46" s="58"/>
      <c r="W46" s="58"/>
      <c r="X46" s="58"/>
      <c r="Y46" s="58"/>
      <c r="Z46" s="258">
        <f>SUM(Z1:AI42)</f>
        <v>669.48</v>
      </c>
      <c r="AA46" s="259"/>
      <c r="AB46" s="259"/>
      <c r="AC46" s="259"/>
      <c r="AD46" s="259"/>
      <c r="AE46" s="259"/>
      <c r="AF46" s="259"/>
      <c r="AG46" s="259"/>
      <c r="AH46" s="259"/>
      <c r="AI46" s="260"/>
      <c r="AJ46" s="25"/>
      <c r="AL46" s="112"/>
      <c r="AM46" s="112"/>
      <c r="AN46" s="119"/>
    </row>
    <row r="47" spans="1:36" ht="12.75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AJ47" s="25"/>
    </row>
    <row r="48" spans="1:36" ht="12.75" customHeight="1">
      <c r="A48" s="21"/>
      <c r="B48" s="16" t="s">
        <v>32</v>
      </c>
      <c r="C48" s="16"/>
      <c r="D48" s="16"/>
      <c r="E48" s="16"/>
      <c r="F48" s="16"/>
      <c r="G48" s="16"/>
      <c r="H48" s="16"/>
      <c r="I48" s="16"/>
      <c r="J48" s="16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65"/>
      <c r="Y48" s="265"/>
      <c r="Z48" s="7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12">
      <c r="A49" s="24"/>
      <c r="B49" s="25"/>
      <c r="C49" s="31"/>
      <c r="D49" s="32"/>
      <c r="E49" s="33" t="s">
        <v>77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50">
        <v>25</v>
      </c>
      <c r="Y49" s="61"/>
      <c r="Z49" s="255">
        <f aca="true" t="shared" si="2" ref="Z49:Z54">IF(Y49,ROUND((Y49/100)*$Z$1,2),0)</f>
        <v>0</v>
      </c>
      <c r="AA49" s="256"/>
      <c r="AB49" s="256"/>
      <c r="AC49" s="256"/>
      <c r="AD49" s="256"/>
      <c r="AE49" s="256"/>
      <c r="AF49" s="256"/>
      <c r="AG49" s="256"/>
      <c r="AH49" s="257"/>
      <c r="AI49" s="25"/>
      <c r="AJ49" s="26"/>
    </row>
    <row r="50" spans="1:36" ht="12">
      <c r="A50" s="24"/>
      <c r="B50" s="25"/>
      <c r="C50" s="35"/>
      <c r="D50" s="25"/>
      <c r="E50" s="33" t="s">
        <v>78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50">
        <v>20</v>
      </c>
      <c r="Y50" s="61"/>
      <c r="Z50" s="255">
        <f t="shared" si="2"/>
        <v>0</v>
      </c>
      <c r="AA50" s="256"/>
      <c r="AB50" s="256"/>
      <c r="AC50" s="256"/>
      <c r="AD50" s="256"/>
      <c r="AE50" s="256"/>
      <c r="AF50" s="256"/>
      <c r="AG50" s="256"/>
      <c r="AH50" s="257"/>
      <c r="AI50" s="25"/>
      <c r="AJ50" s="26"/>
    </row>
    <row r="51" spans="1:36" ht="12">
      <c r="A51" s="24"/>
      <c r="B51" s="25"/>
      <c r="C51" s="35"/>
      <c r="D51" s="25"/>
      <c r="E51" s="33" t="s">
        <v>79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50">
        <v>6</v>
      </c>
      <c r="Y51" s="61"/>
      <c r="Z51" s="255">
        <f t="shared" si="2"/>
        <v>0</v>
      </c>
      <c r="AA51" s="256"/>
      <c r="AB51" s="256"/>
      <c r="AC51" s="256"/>
      <c r="AD51" s="256"/>
      <c r="AE51" s="256"/>
      <c r="AF51" s="256"/>
      <c r="AG51" s="256"/>
      <c r="AH51" s="257"/>
      <c r="AI51" s="25"/>
      <c r="AJ51" s="26"/>
    </row>
    <row r="52" spans="1:36" ht="12">
      <c r="A52" s="24"/>
      <c r="B52" s="25"/>
      <c r="C52" s="35"/>
      <c r="D52" s="25"/>
      <c r="E52" s="33" t="s">
        <v>80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50">
        <v>7</v>
      </c>
      <c r="Y52" s="61"/>
      <c r="Z52" s="255">
        <f t="shared" si="2"/>
        <v>0</v>
      </c>
      <c r="AA52" s="256"/>
      <c r="AB52" s="256"/>
      <c r="AC52" s="256"/>
      <c r="AD52" s="256"/>
      <c r="AE52" s="256"/>
      <c r="AF52" s="256"/>
      <c r="AG52" s="256"/>
      <c r="AH52" s="257"/>
      <c r="AI52" s="25"/>
      <c r="AJ52" s="26"/>
    </row>
    <row r="53" spans="1:36" ht="12">
      <c r="A53" s="24"/>
      <c r="B53" s="25"/>
      <c r="C53" s="35"/>
      <c r="D53" s="25"/>
      <c r="E53" s="33" t="s">
        <v>81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50">
        <v>5</v>
      </c>
      <c r="Y53" s="61"/>
      <c r="Z53" s="255">
        <f t="shared" si="2"/>
        <v>0</v>
      </c>
      <c r="AA53" s="256"/>
      <c r="AB53" s="256"/>
      <c r="AC53" s="256"/>
      <c r="AD53" s="256"/>
      <c r="AE53" s="256"/>
      <c r="AF53" s="256"/>
      <c r="AG53" s="256"/>
      <c r="AH53" s="257"/>
      <c r="AI53" s="25"/>
      <c r="AJ53" s="26"/>
    </row>
    <row r="54" spans="1:36" ht="12">
      <c r="A54" s="24"/>
      <c r="B54" s="25"/>
      <c r="C54" s="36"/>
      <c r="D54" s="37"/>
      <c r="E54" s="36" t="s">
        <v>94</v>
      </c>
      <c r="F54" s="37"/>
      <c r="G54" s="37"/>
      <c r="H54" s="37"/>
      <c r="I54" s="37"/>
      <c r="J54" s="37"/>
      <c r="K54" s="37"/>
      <c r="L54" s="49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9"/>
      <c r="X54" s="51">
        <v>6</v>
      </c>
      <c r="Y54" s="61"/>
      <c r="Z54" s="255">
        <f t="shared" si="2"/>
        <v>0</v>
      </c>
      <c r="AA54" s="256"/>
      <c r="AB54" s="256"/>
      <c r="AC54" s="256"/>
      <c r="AD54" s="256"/>
      <c r="AE54" s="256"/>
      <c r="AF54" s="256"/>
      <c r="AG54" s="256"/>
      <c r="AH54" s="257"/>
      <c r="AI54" s="25"/>
      <c r="AJ54" s="26"/>
    </row>
    <row r="55" spans="1:36" ht="1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8" t="s">
        <v>95</v>
      </c>
      <c r="W55" s="25"/>
      <c r="X55" s="25"/>
      <c r="Y55" s="25"/>
      <c r="Z55" s="71"/>
      <c r="AA55" s="25"/>
      <c r="AB55" s="25"/>
      <c r="AC55" s="25"/>
      <c r="AD55" s="25"/>
      <c r="AE55" s="25"/>
      <c r="AF55" s="25"/>
      <c r="AG55" s="25"/>
      <c r="AH55" s="25"/>
      <c r="AI55" s="25"/>
      <c r="AJ55" s="26"/>
    </row>
    <row r="56" spans="1:36" ht="12" customHeight="1" thickBo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74"/>
      <c r="AA56" s="41"/>
      <c r="AB56" s="41"/>
      <c r="AC56" s="41"/>
      <c r="AD56" s="41"/>
      <c r="AE56" s="41"/>
      <c r="AF56" s="41"/>
      <c r="AG56" s="41"/>
      <c r="AH56" s="41"/>
      <c r="AI56" s="41"/>
      <c r="AJ56" s="42"/>
    </row>
    <row r="57" spans="26:35" ht="12.75" thickBot="1">
      <c r="Z57" s="274">
        <v>1084.56</v>
      </c>
      <c r="AA57" s="274"/>
      <c r="AB57" s="274"/>
      <c r="AC57" s="274"/>
      <c r="AD57" s="274"/>
      <c r="AE57" s="274"/>
      <c r="AF57" s="274"/>
      <c r="AG57" s="274"/>
      <c r="AH57" s="274"/>
      <c r="AI57" s="274"/>
    </row>
    <row r="58" spans="2:35" ht="15.75" thickBot="1">
      <c r="B58" s="55" t="s">
        <v>82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258">
        <f>SUM(Z46:AI54)</f>
        <v>669.48</v>
      </c>
      <c r="AA58" s="259"/>
      <c r="AB58" s="259"/>
      <c r="AC58" s="259"/>
      <c r="AD58" s="259"/>
      <c r="AE58" s="259"/>
      <c r="AF58" s="259"/>
      <c r="AG58" s="259"/>
      <c r="AH58" s="259"/>
      <c r="AI58" s="260"/>
    </row>
    <row r="60" spans="2:35" ht="12.75" customHeight="1">
      <c r="B60" s="273">
        <f>CONCATENATE(fronte!G29,fronte!B30)</f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AB60" s="275">
        <f>IF(Z58&gt;Z57,"NON CONSENTITO","")</f>
      </c>
      <c r="AC60" s="275"/>
      <c r="AD60" s="275"/>
      <c r="AE60" s="275"/>
      <c r="AF60" s="275"/>
      <c r="AG60" s="275"/>
      <c r="AH60" s="275"/>
      <c r="AI60" s="275"/>
    </row>
  </sheetData>
  <sheetProtection password="C7CE" sheet="1" objects="1" scenarios="1"/>
  <mergeCells count="49">
    <mergeCell ref="Z19:AH19"/>
    <mergeCell ref="Z21:AH21"/>
    <mergeCell ref="B60:X60"/>
    <mergeCell ref="Z57:AI57"/>
    <mergeCell ref="Z58:AI58"/>
    <mergeCell ref="AB60:AI60"/>
    <mergeCell ref="Z14:AH14"/>
    <mergeCell ref="Z15:AH15"/>
    <mergeCell ref="Z5:AH5"/>
    <mergeCell ref="Z4:AH4"/>
    <mergeCell ref="Z45:AI45"/>
    <mergeCell ref="Z16:AH16"/>
    <mergeCell ref="Z17:AH17"/>
    <mergeCell ref="Z18:AH18"/>
    <mergeCell ref="Z24:AH24"/>
    <mergeCell ref="Z25:AH25"/>
    <mergeCell ref="X4:Y4"/>
    <mergeCell ref="X6:Y6"/>
    <mergeCell ref="X7:Y7"/>
    <mergeCell ref="X3:Y3"/>
    <mergeCell ref="X27:Y27"/>
    <mergeCell ref="Z8:AH8"/>
    <mergeCell ref="Z9:AH9"/>
    <mergeCell ref="Z11:AH11"/>
    <mergeCell ref="Z12:AH12"/>
    <mergeCell ref="Z13:AH13"/>
    <mergeCell ref="Z22:AH22"/>
    <mergeCell ref="Z23:AH23"/>
    <mergeCell ref="Z30:AH30"/>
    <mergeCell ref="Z31:AH31"/>
    <mergeCell ref="X35:Y35"/>
    <mergeCell ref="X48:Y48"/>
    <mergeCell ref="Z28:AH28"/>
    <mergeCell ref="Z32:AH32"/>
    <mergeCell ref="Z40:AH40"/>
    <mergeCell ref="Z33:AH33"/>
    <mergeCell ref="Z37:AH37"/>
    <mergeCell ref="Z38:AH38"/>
    <mergeCell ref="Z39:AH39"/>
    <mergeCell ref="Z54:AH54"/>
    <mergeCell ref="Z46:AI46"/>
    <mergeCell ref="Z1:AI1"/>
    <mergeCell ref="Z50:AH50"/>
    <mergeCell ref="Z51:AH51"/>
    <mergeCell ref="Z52:AH52"/>
    <mergeCell ref="Z53:AH53"/>
    <mergeCell ref="Z49:AH49"/>
    <mergeCell ref="Z42:AH42"/>
    <mergeCell ref="Z29:AH29"/>
  </mergeCells>
  <dataValidations count="2">
    <dataValidation type="decimal" operator="lessThanOrEqual" allowBlank="1" showInputMessage="1" showErrorMessage="1" error="La percentuale non può superare quella&#10;indicata a sinistra" sqref="Y5">
      <formula1>X5</formula1>
    </dataValidation>
    <dataValidation type="decimal" operator="lessThanOrEqual" allowBlank="1" showInputMessage="1" showErrorMessage="1" error="La percentuale non può superare quella&#10;indicata a sinistra" sqref="Y8:Y9 Y11:Y19 Y21:Y25 Y28:Y33 Y37:Y40 Y42 Y49:Y54">
      <formula1>X8</formula1>
    </dataValidation>
  </dataValidations>
  <printOptions/>
  <pageMargins left="0.49" right="0.63" top="0.49" bottom="0.74" header="0.3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zoomScalePageLayoutView="0" workbookViewId="0" topLeftCell="A1">
      <selection activeCell="Q22" sqref="Q22"/>
    </sheetView>
  </sheetViews>
  <sheetFormatPr defaultColWidth="9.140625" defaultRowHeight="12.75"/>
  <cols>
    <col min="1" max="1" width="2.28125" style="53" customWidth="1"/>
    <col min="2" max="2" width="4.28125" style="63" bestFit="1" customWidth="1"/>
    <col min="3" max="5" width="4.28125" style="52" bestFit="1" customWidth="1"/>
    <col min="6" max="6" width="10.7109375" style="52" customWidth="1"/>
    <col min="7" max="7" width="8.7109375" style="52" customWidth="1"/>
    <col min="8" max="8" width="8.57421875" style="52" customWidth="1"/>
    <col min="9" max="9" width="10.421875" style="52" customWidth="1"/>
    <col min="10" max="10" width="9.7109375" style="68" customWidth="1"/>
    <col min="11" max="11" width="11.28125" style="52" customWidth="1"/>
    <col min="12" max="12" width="12.8515625" style="68" customWidth="1"/>
    <col min="13" max="13" width="14.140625" style="68" customWidth="1"/>
    <col min="14" max="14" width="13.8515625" style="68" customWidth="1"/>
    <col min="15" max="15" width="0.2890625" style="64" customWidth="1"/>
    <col min="16" max="16" width="16.7109375" style="68" customWidth="1"/>
    <col min="17" max="17" width="2.7109375" style="52" customWidth="1"/>
    <col min="18" max="16384" width="9.140625" style="52" customWidth="1"/>
  </cols>
  <sheetData>
    <row r="1" spans="1:17" ht="12" customHeight="1">
      <c r="A1" s="70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70"/>
    </row>
    <row r="2" spans="1:17" ht="15.75" customHeight="1">
      <c r="A2" s="70"/>
      <c r="B2" s="280" t="s">
        <v>34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283"/>
      <c r="Q2" s="70"/>
    </row>
    <row r="3" spans="1:17" ht="18.75" customHeight="1">
      <c r="A3" s="70"/>
      <c r="B3" s="284" t="s">
        <v>35</v>
      </c>
      <c r="C3" s="284" t="s">
        <v>36</v>
      </c>
      <c r="D3" s="284" t="s">
        <v>37</v>
      </c>
      <c r="E3" s="284" t="s">
        <v>38</v>
      </c>
      <c r="F3" s="285" t="s">
        <v>43</v>
      </c>
      <c r="G3" s="287" t="s">
        <v>44</v>
      </c>
      <c r="H3" s="288"/>
      <c r="I3" s="288"/>
      <c r="J3" s="288"/>
      <c r="K3" s="294" t="s">
        <v>97</v>
      </c>
      <c r="L3" s="294" t="s">
        <v>98</v>
      </c>
      <c r="M3" s="279" t="s">
        <v>83</v>
      </c>
      <c r="N3" s="276" t="s">
        <v>87</v>
      </c>
      <c r="O3" s="278"/>
      <c r="P3" s="276" t="s">
        <v>88</v>
      </c>
      <c r="Q3" s="70"/>
    </row>
    <row r="4" spans="1:17" ht="52.5" customHeight="1">
      <c r="A4" s="70"/>
      <c r="B4" s="284"/>
      <c r="C4" s="284"/>
      <c r="D4" s="284"/>
      <c r="E4" s="284"/>
      <c r="F4" s="286"/>
      <c r="G4" s="66" t="s">
        <v>39</v>
      </c>
      <c r="H4" s="66" t="s">
        <v>40</v>
      </c>
      <c r="I4" s="66" t="s">
        <v>41</v>
      </c>
      <c r="J4" s="65" t="s">
        <v>96</v>
      </c>
      <c r="K4" s="295"/>
      <c r="L4" s="295"/>
      <c r="M4" s="279"/>
      <c r="N4" s="277"/>
      <c r="O4" s="278"/>
      <c r="P4" s="277"/>
      <c r="Q4" s="70"/>
    </row>
    <row r="5" spans="1:17" ht="12" customHeight="1">
      <c r="A5" s="70"/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9">
        <v>13</v>
      </c>
      <c r="O5" s="104"/>
      <c r="P5" s="67">
        <v>14</v>
      </c>
      <c r="Q5" s="70"/>
    </row>
    <row r="6" spans="1:17" ht="15.75" customHeight="1">
      <c r="A6" s="70"/>
      <c r="B6" s="105">
        <v>1</v>
      </c>
      <c r="C6" s="62"/>
      <c r="D6" s="62"/>
      <c r="E6" s="62"/>
      <c r="F6" s="88"/>
      <c r="G6" s="88"/>
      <c r="H6" s="88"/>
      <c r="I6" s="88"/>
      <c r="J6" s="89">
        <f aca="true" t="shared" si="0" ref="J6:J32">SUM(G6:I6)</f>
        <v>0</v>
      </c>
      <c r="K6" s="88"/>
      <c r="L6" s="90">
        <f aca="true" t="shared" si="1" ref="L6:L32">F6+(J6+K6)*0.6</f>
        <v>0</v>
      </c>
      <c r="M6" s="114">
        <f aca="true" t="shared" si="2" ref="M6:M32">L6*costoctn</f>
        <v>0</v>
      </c>
      <c r="N6" s="120"/>
      <c r="O6" s="121"/>
      <c r="P6" s="114">
        <f aca="true" t="shared" si="3" ref="P6:P32">IF(N6,N6*Sceltaperc,"")</f>
      </c>
      <c r="Q6" s="70"/>
    </row>
    <row r="7" spans="1:17" ht="15.75" customHeight="1">
      <c r="A7" s="70"/>
      <c r="B7" s="105">
        <v>2</v>
      </c>
      <c r="C7" s="62"/>
      <c r="D7" s="62"/>
      <c r="E7" s="62"/>
      <c r="F7" s="88"/>
      <c r="G7" s="88"/>
      <c r="H7" s="88"/>
      <c r="I7" s="88"/>
      <c r="J7" s="89">
        <f t="shared" si="0"/>
        <v>0</v>
      </c>
      <c r="K7" s="88"/>
      <c r="L7" s="90">
        <f t="shared" si="1"/>
        <v>0</v>
      </c>
      <c r="M7" s="114">
        <f t="shared" si="2"/>
        <v>0</v>
      </c>
      <c r="N7" s="120"/>
      <c r="O7" s="121"/>
      <c r="P7" s="114">
        <f t="shared" si="3"/>
      </c>
      <c r="Q7" s="70"/>
    </row>
    <row r="8" spans="1:17" ht="15.75" customHeight="1">
      <c r="A8" s="70"/>
      <c r="B8" s="105">
        <v>3</v>
      </c>
      <c r="C8" s="62"/>
      <c r="D8" s="62"/>
      <c r="E8" s="62"/>
      <c r="F8" s="88"/>
      <c r="G8" s="88"/>
      <c r="H8" s="88"/>
      <c r="I8" s="88"/>
      <c r="J8" s="89">
        <f t="shared" si="0"/>
        <v>0</v>
      </c>
      <c r="K8" s="88"/>
      <c r="L8" s="90">
        <f t="shared" si="1"/>
        <v>0</v>
      </c>
      <c r="M8" s="114">
        <f t="shared" si="2"/>
        <v>0</v>
      </c>
      <c r="N8" s="120"/>
      <c r="O8" s="121"/>
      <c r="P8" s="114">
        <f t="shared" si="3"/>
      </c>
      <c r="Q8" s="70"/>
    </row>
    <row r="9" spans="1:17" ht="15.75" customHeight="1">
      <c r="A9" s="70"/>
      <c r="B9" s="105">
        <v>4</v>
      </c>
      <c r="C9" s="62"/>
      <c r="D9" s="62"/>
      <c r="E9" s="62"/>
      <c r="F9" s="88"/>
      <c r="G9" s="88"/>
      <c r="H9" s="88"/>
      <c r="I9" s="88"/>
      <c r="J9" s="89">
        <f t="shared" si="0"/>
        <v>0</v>
      </c>
      <c r="K9" s="88"/>
      <c r="L9" s="90">
        <f t="shared" si="1"/>
        <v>0</v>
      </c>
      <c r="M9" s="114">
        <f t="shared" si="2"/>
        <v>0</v>
      </c>
      <c r="N9" s="120"/>
      <c r="O9" s="121"/>
      <c r="P9" s="114">
        <f t="shared" si="3"/>
      </c>
      <c r="Q9" s="70"/>
    </row>
    <row r="10" spans="1:17" ht="15.75" customHeight="1">
      <c r="A10" s="70"/>
      <c r="B10" s="105">
        <v>5</v>
      </c>
      <c r="C10" s="62"/>
      <c r="D10" s="62"/>
      <c r="E10" s="62"/>
      <c r="F10" s="88"/>
      <c r="G10" s="88"/>
      <c r="H10" s="88"/>
      <c r="I10" s="88"/>
      <c r="J10" s="89">
        <f t="shared" si="0"/>
        <v>0</v>
      </c>
      <c r="K10" s="88"/>
      <c r="L10" s="90">
        <f t="shared" si="1"/>
        <v>0</v>
      </c>
      <c r="M10" s="114">
        <f t="shared" si="2"/>
        <v>0</v>
      </c>
      <c r="N10" s="120"/>
      <c r="O10" s="121"/>
      <c r="P10" s="114">
        <f t="shared" si="3"/>
      </c>
      <c r="Q10" s="70"/>
    </row>
    <row r="11" spans="1:17" ht="15.75" customHeight="1">
      <c r="A11" s="70"/>
      <c r="B11" s="105">
        <v>6</v>
      </c>
      <c r="C11" s="62"/>
      <c r="D11" s="62"/>
      <c r="E11" s="62"/>
      <c r="F11" s="88"/>
      <c r="G11" s="88"/>
      <c r="H11" s="88"/>
      <c r="I11" s="88"/>
      <c r="J11" s="89">
        <f t="shared" si="0"/>
        <v>0</v>
      </c>
      <c r="K11" s="88"/>
      <c r="L11" s="90">
        <f t="shared" si="1"/>
        <v>0</v>
      </c>
      <c r="M11" s="114">
        <f t="shared" si="2"/>
        <v>0</v>
      </c>
      <c r="N11" s="120"/>
      <c r="O11" s="121"/>
      <c r="P11" s="114">
        <f t="shared" si="3"/>
      </c>
      <c r="Q11" s="70"/>
    </row>
    <row r="12" spans="1:17" ht="15.75" customHeight="1">
      <c r="A12" s="70"/>
      <c r="B12" s="105">
        <v>7</v>
      </c>
      <c r="C12" s="62"/>
      <c r="D12" s="62"/>
      <c r="E12" s="62"/>
      <c r="F12" s="88"/>
      <c r="G12" s="88"/>
      <c r="H12" s="88"/>
      <c r="I12" s="88"/>
      <c r="J12" s="89">
        <f t="shared" si="0"/>
        <v>0</v>
      </c>
      <c r="K12" s="88"/>
      <c r="L12" s="90">
        <f t="shared" si="1"/>
        <v>0</v>
      </c>
      <c r="M12" s="114">
        <f t="shared" si="2"/>
        <v>0</v>
      </c>
      <c r="N12" s="120"/>
      <c r="O12" s="121"/>
      <c r="P12" s="114">
        <f t="shared" si="3"/>
      </c>
      <c r="Q12" s="70"/>
    </row>
    <row r="13" spans="1:17" ht="15.75" customHeight="1">
      <c r="A13" s="70"/>
      <c r="B13" s="105">
        <v>8</v>
      </c>
      <c r="C13" s="62"/>
      <c r="D13" s="62"/>
      <c r="E13" s="62"/>
      <c r="F13" s="88"/>
      <c r="G13" s="88"/>
      <c r="H13" s="88"/>
      <c r="I13" s="88"/>
      <c r="J13" s="89">
        <f t="shared" si="0"/>
        <v>0</v>
      </c>
      <c r="K13" s="88"/>
      <c r="L13" s="90">
        <f t="shared" si="1"/>
        <v>0</v>
      </c>
      <c r="M13" s="114">
        <f t="shared" si="2"/>
        <v>0</v>
      </c>
      <c r="N13" s="120"/>
      <c r="O13" s="121"/>
      <c r="P13" s="114">
        <f t="shared" si="3"/>
      </c>
      <c r="Q13" s="70"/>
    </row>
    <row r="14" spans="1:17" ht="15.75" customHeight="1">
      <c r="A14" s="70"/>
      <c r="B14" s="105">
        <v>9</v>
      </c>
      <c r="C14" s="62"/>
      <c r="D14" s="62"/>
      <c r="E14" s="62"/>
      <c r="F14" s="88"/>
      <c r="G14" s="88"/>
      <c r="H14" s="88"/>
      <c r="I14" s="88"/>
      <c r="J14" s="89">
        <f t="shared" si="0"/>
        <v>0</v>
      </c>
      <c r="K14" s="88"/>
      <c r="L14" s="90">
        <f t="shared" si="1"/>
        <v>0</v>
      </c>
      <c r="M14" s="114">
        <f t="shared" si="2"/>
        <v>0</v>
      </c>
      <c r="N14" s="120"/>
      <c r="O14" s="121"/>
      <c r="P14" s="114">
        <f t="shared" si="3"/>
      </c>
      <c r="Q14" s="70"/>
    </row>
    <row r="15" spans="1:17" ht="15.75" customHeight="1">
      <c r="A15" s="70"/>
      <c r="B15" s="105">
        <v>10</v>
      </c>
      <c r="C15" s="62"/>
      <c r="D15" s="62"/>
      <c r="E15" s="62"/>
      <c r="F15" s="88"/>
      <c r="G15" s="88"/>
      <c r="H15" s="88"/>
      <c r="I15" s="88"/>
      <c r="J15" s="89">
        <f t="shared" si="0"/>
        <v>0</v>
      </c>
      <c r="K15" s="88"/>
      <c r="L15" s="90">
        <f t="shared" si="1"/>
        <v>0</v>
      </c>
      <c r="M15" s="114">
        <f t="shared" si="2"/>
        <v>0</v>
      </c>
      <c r="N15" s="120"/>
      <c r="O15" s="121"/>
      <c r="P15" s="114">
        <f t="shared" si="3"/>
      </c>
      <c r="Q15" s="70"/>
    </row>
    <row r="16" spans="1:17" ht="15.75" customHeight="1">
      <c r="A16" s="70"/>
      <c r="B16" s="105">
        <v>11</v>
      </c>
      <c r="C16" s="62"/>
      <c r="D16" s="62"/>
      <c r="E16" s="62"/>
      <c r="F16" s="88"/>
      <c r="G16" s="88"/>
      <c r="H16" s="88"/>
      <c r="I16" s="88"/>
      <c r="J16" s="89">
        <f t="shared" si="0"/>
        <v>0</v>
      </c>
      <c r="K16" s="88"/>
      <c r="L16" s="90">
        <f t="shared" si="1"/>
        <v>0</v>
      </c>
      <c r="M16" s="114">
        <f t="shared" si="2"/>
        <v>0</v>
      </c>
      <c r="N16" s="120"/>
      <c r="O16" s="121"/>
      <c r="P16" s="114">
        <f t="shared" si="3"/>
      </c>
      <c r="Q16" s="70"/>
    </row>
    <row r="17" spans="1:17" ht="15.75" customHeight="1">
      <c r="A17" s="70"/>
      <c r="B17" s="105">
        <v>12</v>
      </c>
      <c r="C17" s="62"/>
      <c r="D17" s="62"/>
      <c r="E17" s="62"/>
      <c r="F17" s="88"/>
      <c r="G17" s="88"/>
      <c r="H17" s="88"/>
      <c r="I17" s="88"/>
      <c r="J17" s="89">
        <f t="shared" si="0"/>
        <v>0</v>
      </c>
      <c r="K17" s="88"/>
      <c r="L17" s="90">
        <f t="shared" si="1"/>
        <v>0</v>
      </c>
      <c r="M17" s="114">
        <f t="shared" si="2"/>
        <v>0</v>
      </c>
      <c r="N17" s="120"/>
      <c r="O17" s="121"/>
      <c r="P17" s="114">
        <f t="shared" si="3"/>
      </c>
      <c r="Q17" s="70"/>
    </row>
    <row r="18" spans="1:17" ht="15.75" customHeight="1">
      <c r="A18" s="70"/>
      <c r="B18" s="105">
        <v>13</v>
      </c>
      <c r="C18" s="62"/>
      <c r="D18" s="62"/>
      <c r="E18" s="62"/>
      <c r="F18" s="88"/>
      <c r="G18" s="88"/>
      <c r="H18" s="88"/>
      <c r="I18" s="88"/>
      <c r="J18" s="89">
        <f t="shared" si="0"/>
        <v>0</v>
      </c>
      <c r="K18" s="88"/>
      <c r="L18" s="90">
        <f t="shared" si="1"/>
        <v>0</v>
      </c>
      <c r="M18" s="114">
        <f t="shared" si="2"/>
        <v>0</v>
      </c>
      <c r="N18" s="120"/>
      <c r="O18" s="121"/>
      <c r="P18" s="114">
        <f t="shared" si="3"/>
      </c>
      <c r="Q18" s="70"/>
    </row>
    <row r="19" spans="1:17" ht="15.75" customHeight="1">
      <c r="A19" s="70"/>
      <c r="B19" s="105">
        <v>14</v>
      </c>
      <c r="C19" s="62"/>
      <c r="D19" s="62"/>
      <c r="E19" s="62"/>
      <c r="F19" s="88"/>
      <c r="G19" s="88"/>
      <c r="H19" s="88"/>
      <c r="I19" s="88"/>
      <c r="J19" s="89">
        <f t="shared" si="0"/>
        <v>0</v>
      </c>
      <c r="K19" s="88"/>
      <c r="L19" s="90">
        <f t="shared" si="1"/>
        <v>0</v>
      </c>
      <c r="M19" s="114">
        <f t="shared" si="2"/>
        <v>0</v>
      </c>
      <c r="N19" s="120"/>
      <c r="O19" s="121"/>
      <c r="P19" s="114">
        <f t="shared" si="3"/>
      </c>
      <c r="Q19" s="70"/>
    </row>
    <row r="20" spans="1:17" ht="15.75" customHeight="1">
      <c r="A20" s="70"/>
      <c r="B20" s="105">
        <v>15</v>
      </c>
      <c r="C20" s="62"/>
      <c r="D20" s="62"/>
      <c r="E20" s="62"/>
      <c r="F20" s="88"/>
      <c r="G20" s="88"/>
      <c r="H20" s="88"/>
      <c r="I20" s="88"/>
      <c r="J20" s="89">
        <f t="shared" si="0"/>
        <v>0</v>
      </c>
      <c r="K20" s="88"/>
      <c r="L20" s="90">
        <f t="shared" si="1"/>
        <v>0</v>
      </c>
      <c r="M20" s="114">
        <f t="shared" si="2"/>
        <v>0</v>
      </c>
      <c r="N20" s="120"/>
      <c r="O20" s="121"/>
      <c r="P20" s="114">
        <f t="shared" si="3"/>
      </c>
      <c r="Q20" s="70"/>
    </row>
    <row r="21" spans="1:17" ht="15.75" customHeight="1">
      <c r="A21" s="70"/>
      <c r="B21" s="105">
        <v>16</v>
      </c>
      <c r="C21" s="62"/>
      <c r="D21" s="62"/>
      <c r="E21" s="62"/>
      <c r="F21" s="88"/>
      <c r="G21" s="88"/>
      <c r="H21" s="88"/>
      <c r="I21" s="88"/>
      <c r="J21" s="89">
        <f t="shared" si="0"/>
        <v>0</v>
      </c>
      <c r="K21" s="88"/>
      <c r="L21" s="90">
        <f t="shared" si="1"/>
        <v>0</v>
      </c>
      <c r="M21" s="114">
        <f t="shared" si="2"/>
        <v>0</v>
      </c>
      <c r="N21" s="120"/>
      <c r="O21" s="121"/>
      <c r="P21" s="114">
        <f t="shared" si="3"/>
      </c>
      <c r="Q21" s="70"/>
    </row>
    <row r="22" spans="1:17" ht="15.75" customHeight="1">
      <c r="A22" s="70"/>
      <c r="B22" s="105">
        <v>17</v>
      </c>
      <c r="C22" s="62"/>
      <c r="D22" s="62"/>
      <c r="E22" s="62"/>
      <c r="F22" s="88"/>
      <c r="G22" s="88"/>
      <c r="H22" s="88"/>
      <c r="I22" s="88"/>
      <c r="J22" s="89">
        <f t="shared" si="0"/>
        <v>0</v>
      </c>
      <c r="K22" s="88"/>
      <c r="L22" s="90">
        <f t="shared" si="1"/>
        <v>0</v>
      </c>
      <c r="M22" s="114">
        <f t="shared" si="2"/>
        <v>0</v>
      </c>
      <c r="N22" s="120"/>
      <c r="O22" s="121"/>
      <c r="P22" s="114">
        <f t="shared" si="3"/>
      </c>
      <c r="Q22" s="70"/>
    </row>
    <row r="23" spans="1:17" ht="15.75" customHeight="1">
      <c r="A23" s="70"/>
      <c r="B23" s="105">
        <v>18</v>
      </c>
      <c r="C23" s="62"/>
      <c r="D23" s="62"/>
      <c r="E23" s="62"/>
      <c r="F23" s="88"/>
      <c r="G23" s="88"/>
      <c r="H23" s="88"/>
      <c r="I23" s="88"/>
      <c r="J23" s="89">
        <f t="shared" si="0"/>
        <v>0</v>
      </c>
      <c r="K23" s="88"/>
      <c r="L23" s="90">
        <f t="shared" si="1"/>
        <v>0</v>
      </c>
      <c r="M23" s="114">
        <f t="shared" si="2"/>
        <v>0</v>
      </c>
      <c r="N23" s="120"/>
      <c r="O23" s="121"/>
      <c r="P23" s="114">
        <f t="shared" si="3"/>
      </c>
      <c r="Q23" s="70"/>
    </row>
    <row r="24" spans="1:17" ht="15.75" customHeight="1">
      <c r="A24" s="70"/>
      <c r="B24" s="105">
        <v>19</v>
      </c>
      <c r="C24" s="62"/>
      <c r="D24" s="62"/>
      <c r="E24" s="62"/>
      <c r="F24" s="88"/>
      <c r="G24" s="88"/>
      <c r="H24" s="88"/>
      <c r="I24" s="88"/>
      <c r="J24" s="89">
        <f t="shared" si="0"/>
        <v>0</v>
      </c>
      <c r="K24" s="88"/>
      <c r="L24" s="90">
        <f t="shared" si="1"/>
        <v>0</v>
      </c>
      <c r="M24" s="114">
        <f t="shared" si="2"/>
        <v>0</v>
      </c>
      <c r="N24" s="120"/>
      <c r="O24" s="121"/>
      <c r="P24" s="114">
        <f t="shared" si="3"/>
      </c>
      <c r="Q24" s="70"/>
    </row>
    <row r="25" spans="1:17" ht="15.75" customHeight="1">
      <c r="A25" s="70"/>
      <c r="B25" s="105">
        <v>20</v>
      </c>
      <c r="C25" s="62"/>
      <c r="D25" s="62"/>
      <c r="E25" s="62"/>
      <c r="F25" s="88"/>
      <c r="G25" s="88"/>
      <c r="H25" s="88"/>
      <c r="I25" s="88"/>
      <c r="J25" s="89">
        <f t="shared" si="0"/>
        <v>0</v>
      </c>
      <c r="K25" s="88"/>
      <c r="L25" s="90">
        <f t="shared" si="1"/>
        <v>0</v>
      </c>
      <c r="M25" s="114">
        <f t="shared" si="2"/>
        <v>0</v>
      </c>
      <c r="N25" s="120"/>
      <c r="O25" s="121"/>
      <c r="P25" s="114">
        <f t="shared" si="3"/>
      </c>
      <c r="Q25" s="70"/>
    </row>
    <row r="26" spans="1:17" ht="15.75" customHeight="1">
      <c r="A26" s="70"/>
      <c r="B26" s="105">
        <v>21</v>
      </c>
      <c r="C26" s="62"/>
      <c r="D26" s="62"/>
      <c r="E26" s="62"/>
      <c r="F26" s="88"/>
      <c r="G26" s="88"/>
      <c r="H26" s="88"/>
      <c r="I26" s="88"/>
      <c r="J26" s="89">
        <f t="shared" si="0"/>
        <v>0</v>
      </c>
      <c r="K26" s="88"/>
      <c r="L26" s="90">
        <f t="shared" si="1"/>
        <v>0</v>
      </c>
      <c r="M26" s="114">
        <f t="shared" si="2"/>
        <v>0</v>
      </c>
      <c r="N26" s="120"/>
      <c r="O26" s="121"/>
      <c r="P26" s="114">
        <f t="shared" si="3"/>
      </c>
      <c r="Q26" s="70"/>
    </row>
    <row r="27" spans="1:17" ht="15.75" customHeight="1">
      <c r="A27" s="70"/>
      <c r="B27" s="105">
        <v>22</v>
      </c>
      <c r="C27" s="62"/>
      <c r="D27" s="62"/>
      <c r="E27" s="62"/>
      <c r="F27" s="88"/>
      <c r="G27" s="88"/>
      <c r="H27" s="88"/>
      <c r="I27" s="88"/>
      <c r="J27" s="89">
        <f t="shared" si="0"/>
        <v>0</v>
      </c>
      <c r="K27" s="88"/>
      <c r="L27" s="90">
        <f t="shared" si="1"/>
        <v>0</v>
      </c>
      <c r="M27" s="114">
        <f t="shared" si="2"/>
        <v>0</v>
      </c>
      <c r="N27" s="120"/>
      <c r="O27" s="121"/>
      <c r="P27" s="114">
        <f t="shared" si="3"/>
      </c>
      <c r="Q27" s="70"/>
    </row>
    <row r="28" spans="1:17" ht="15.75" customHeight="1">
      <c r="A28" s="70"/>
      <c r="B28" s="105">
        <v>23</v>
      </c>
      <c r="C28" s="62"/>
      <c r="D28" s="62"/>
      <c r="E28" s="62"/>
      <c r="F28" s="88"/>
      <c r="G28" s="88"/>
      <c r="H28" s="88"/>
      <c r="I28" s="88"/>
      <c r="J28" s="89">
        <f t="shared" si="0"/>
        <v>0</v>
      </c>
      <c r="K28" s="88"/>
      <c r="L28" s="90">
        <f t="shared" si="1"/>
        <v>0</v>
      </c>
      <c r="M28" s="114">
        <f t="shared" si="2"/>
        <v>0</v>
      </c>
      <c r="N28" s="120"/>
      <c r="O28" s="121"/>
      <c r="P28" s="114">
        <f t="shared" si="3"/>
      </c>
      <c r="Q28" s="70"/>
    </row>
    <row r="29" spans="1:17" ht="15.75" customHeight="1">
      <c r="A29" s="70"/>
      <c r="B29" s="105">
        <v>24</v>
      </c>
      <c r="C29" s="62"/>
      <c r="D29" s="62"/>
      <c r="E29" s="62"/>
      <c r="F29" s="88"/>
      <c r="G29" s="88"/>
      <c r="H29" s="88"/>
      <c r="I29" s="88"/>
      <c r="J29" s="89">
        <f t="shared" si="0"/>
        <v>0</v>
      </c>
      <c r="K29" s="88"/>
      <c r="L29" s="90">
        <f t="shared" si="1"/>
        <v>0</v>
      </c>
      <c r="M29" s="114">
        <f t="shared" si="2"/>
        <v>0</v>
      </c>
      <c r="N29" s="120"/>
      <c r="O29" s="121"/>
      <c r="P29" s="114">
        <f t="shared" si="3"/>
      </c>
      <c r="Q29" s="70"/>
    </row>
    <row r="30" spans="1:17" ht="15.75" customHeight="1">
      <c r="A30" s="70"/>
      <c r="B30" s="105">
        <v>25</v>
      </c>
      <c r="C30" s="62"/>
      <c r="D30" s="62"/>
      <c r="E30" s="62"/>
      <c r="F30" s="88"/>
      <c r="G30" s="88"/>
      <c r="H30" s="88"/>
      <c r="I30" s="88"/>
      <c r="J30" s="89">
        <f t="shared" si="0"/>
        <v>0</v>
      </c>
      <c r="K30" s="88"/>
      <c r="L30" s="90">
        <f t="shared" si="1"/>
        <v>0</v>
      </c>
      <c r="M30" s="114">
        <f t="shared" si="2"/>
        <v>0</v>
      </c>
      <c r="N30" s="120"/>
      <c r="O30" s="121"/>
      <c r="P30" s="114">
        <f t="shared" si="3"/>
      </c>
      <c r="Q30" s="70"/>
    </row>
    <row r="31" spans="1:17" ht="15.75" customHeight="1">
      <c r="A31" s="70"/>
      <c r="B31" s="105">
        <v>26</v>
      </c>
      <c r="C31" s="62"/>
      <c r="D31" s="62"/>
      <c r="E31" s="62"/>
      <c r="F31" s="88"/>
      <c r="G31" s="88"/>
      <c r="H31" s="88"/>
      <c r="I31" s="88"/>
      <c r="J31" s="89">
        <f t="shared" si="0"/>
        <v>0</v>
      </c>
      <c r="K31" s="88"/>
      <c r="L31" s="90">
        <f t="shared" si="1"/>
        <v>0</v>
      </c>
      <c r="M31" s="114">
        <f t="shared" si="2"/>
        <v>0</v>
      </c>
      <c r="N31" s="120"/>
      <c r="O31" s="121"/>
      <c r="P31" s="114">
        <f t="shared" si="3"/>
      </c>
      <c r="Q31" s="70"/>
    </row>
    <row r="32" spans="1:17" ht="15.75" customHeight="1" thickBot="1">
      <c r="A32" s="70"/>
      <c r="B32" s="105">
        <v>27</v>
      </c>
      <c r="C32" s="62"/>
      <c r="D32" s="62"/>
      <c r="E32" s="62"/>
      <c r="F32" s="88"/>
      <c r="G32" s="96"/>
      <c r="H32" s="96"/>
      <c r="I32" s="96"/>
      <c r="J32" s="97">
        <f t="shared" si="0"/>
        <v>0</v>
      </c>
      <c r="K32" s="96"/>
      <c r="L32" s="98">
        <f t="shared" si="1"/>
        <v>0</v>
      </c>
      <c r="M32" s="114">
        <f t="shared" si="2"/>
        <v>0</v>
      </c>
      <c r="N32" s="122"/>
      <c r="O32" s="123"/>
      <c r="P32" s="114">
        <f t="shared" si="3"/>
      </c>
      <c r="Q32" s="70"/>
    </row>
    <row r="33" spans="1:17" ht="15.75" customHeight="1" thickBot="1">
      <c r="A33" s="70"/>
      <c r="B33" s="289" t="s">
        <v>42</v>
      </c>
      <c r="C33" s="289"/>
      <c r="D33" s="289"/>
      <c r="E33" s="290"/>
      <c r="F33" s="99">
        <f aca="true" t="shared" si="4" ref="F33:M33">SUM(F6:F32)</f>
        <v>0</v>
      </c>
      <c r="G33" s="100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5"/>
      <c r="O33" s="70"/>
      <c r="P33" s="95"/>
      <c r="Q33" s="70"/>
    </row>
    <row r="34" spans="1:17" ht="7.5" customHeight="1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13.5" customHeight="1" thickBot="1">
      <c r="A35" s="70"/>
      <c r="B35" s="291">
        <f>intercalare!B35</f>
      </c>
      <c r="C35" s="291"/>
      <c r="D35" s="291"/>
      <c r="E35" s="291"/>
      <c r="F35" s="291"/>
      <c r="G35" s="291"/>
      <c r="H35" s="291"/>
      <c r="I35" s="291"/>
      <c r="J35" s="291"/>
      <c r="K35" s="124">
        <f>'intercalare 2'!K35</f>
      </c>
      <c r="L35" s="103">
        <f>'intercalare 2'!L35</f>
      </c>
      <c r="M35" s="292" t="str">
        <f>'intercalare 2'!M35:N35</f>
        <v>Contributo concedibile 60%</v>
      </c>
      <c r="N35" s="293"/>
      <c r="O35" s="107"/>
      <c r="P35" s="113">
        <f>'intercalare 2'!P35</f>
        <v>0</v>
      </c>
      <c r="Q35" s="68"/>
    </row>
    <row r="36" spans="1:17" ht="12.75">
      <c r="A36" s="70"/>
      <c r="B36" s="68"/>
      <c r="C36" s="68"/>
      <c r="D36" s="68"/>
      <c r="E36" s="68"/>
      <c r="F36" s="68"/>
      <c r="G36" s="68"/>
      <c r="H36" s="68"/>
      <c r="I36" s="68"/>
      <c r="K36" s="68"/>
      <c r="O36" s="68"/>
      <c r="Q36" s="68"/>
    </row>
  </sheetData>
  <sheetProtection password="C7CE" sheet="1" objects="1" scenarios="1"/>
  <mergeCells count="16">
    <mergeCell ref="B33:E33"/>
    <mergeCell ref="B35:J35"/>
    <mergeCell ref="M35:N35"/>
    <mergeCell ref="N3:N4"/>
    <mergeCell ref="K3:K4"/>
    <mergeCell ref="L3:L4"/>
    <mergeCell ref="P3:P4"/>
    <mergeCell ref="O3:O4"/>
    <mergeCell ref="M3:M4"/>
    <mergeCell ref="B2:P2"/>
    <mergeCell ref="B3:B4"/>
    <mergeCell ref="C3:C4"/>
    <mergeCell ref="D3:D4"/>
    <mergeCell ref="E3:E4"/>
    <mergeCell ref="F3:F4"/>
    <mergeCell ref="G3:J3"/>
  </mergeCells>
  <dataValidations count="1">
    <dataValidation type="decimal" allowBlank="1" showInputMessage="1" showErrorMessage="1" errorTitle="LIMITAZIONI" error="La superfice non può essere superiore a 95mq e non essere inferiore a 35mq" sqref="F6:F32">
      <formula1>35</formula1>
      <formula2>95</formula2>
    </dataValidation>
  </dataValidations>
  <printOptions horizontalCentered="1"/>
  <pageMargins left="0.3937007874015748" right="0.3937007874015748" top="0.16" bottom="0.12" header="0" footer="0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zoomScalePageLayoutView="0" workbookViewId="0" topLeftCell="A1">
      <selection activeCell="P35" sqref="P35"/>
    </sheetView>
  </sheetViews>
  <sheetFormatPr defaultColWidth="9.140625" defaultRowHeight="12.75"/>
  <cols>
    <col min="1" max="1" width="2.28125" style="53" customWidth="1"/>
    <col min="2" max="2" width="4.28125" style="63" customWidth="1"/>
    <col min="3" max="5" width="4.28125" style="52" customWidth="1"/>
    <col min="6" max="6" width="10.7109375" style="52" customWidth="1"/>
    <col min="7" max="7" width="8.7109375" style="52" customWidth="1"/>
    <col min="8" max="8" width="8.57421875" style="52" customWidth="1"/>
    <col min="9" max="9" width="10.421875" style="52" customWidth="1"/>
    <col min="10" max="10" width="9.7109375" style="68" customWidth="1"/>
    <col min="11" max="11" width="11.28125" style="52" customWidth="1"/>
    <col min="12" max="12" width="12.8515625" style="68" customWidth="1"/>
    <col min="13" max="13" width="14.140625" style="68" customWidth="1"/>
    <col min="14" max="14" width="13.8515625" style="68" customWidth="1"/>
    <col min="15" max="15" width="0.2890625" style="64" customWidth="1"/>
    <col min="16" max="16" width="16.7109375" style="68" customWidth="1"/>
    <col min="17" max="17" width="2.7109375" style="52" customWidth="1"/>
    <col min="18" max="16384" width="9.140625" style="52" customWidth="1"/>
  </cols>
  <sheetData>
    <row r="1" spans="1:17" ht="12" customHeight="1">
      <c r="A1" s="70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53"/>
    </row>
    <row r="2" spans="1:17" ht="15.75" customHeight="1">
      <c r="A2" s="70"/>
      <c r="B2" s="280" t="s">
        <v>34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283"/>
      <c r="Q2" s="53"/>
    </row>
    <row r="3" spans="1:17" ht="18.75" customHeight="1">
      <c r="A3" s="70"/>
      <c r="B3" s="284" t="s">
        <v>35</v>
      </c>
      <c r="C3" s="284" t="s">
        <v>36</v>
      </c>
      <c r="D3" s="284" t="s">
        <v>37</v>
      </c>
      <c r="E3" s="284" t="s">
        <v>38</v>
      </c>
      <c r="F3" s="285" t="s">
        <v>43</v>
      </c>
      <c r="G3" s="287" t="s">
        <v>44</v>
      </c>
      <c r="H3" s="288"/>
      <c r="I3" s="288"/>
      <c r="J3" s="288"/>
      <c r="K3" s="294" t="s">
        <v>97</v>
      </c>
      <c r="L3" s="294" t="s">
        <v>98</v>
      </c>
      <c r="M3" s="279" t="s">
        <v>83</v>
      </c>
      <c r="N3" s="276" t="s">
        <v>87</v>
      </c>
      <c r="O3" s="278"/>
      <c r="P3" s="276" t="s">
        <v>88</v>
      </c>
      <c r="Q3" s="53"/>
    </row>
    <row r="4" spans="1:17" ht="52.5" customHeight="1">
      <c r="A4" s="70"/>
      <c r="B4" s="284"/>
      <c r="C4" s="284"/>
      <c r="D4" s="284"/>
      <c r="E4" s="284"/>
      <c r="F4" s="286"/>
      <c r="G4" s="66" t="s">
        <v>39</v>
      </c>
      <c r="H4" s="66" t="s">
        <v>40</v>
      </c>
      <c r="I4" s="66" t="s">
        <v>41</v>
      </c>
      <c r="J4" s="65" t="s">
        <v>96</v>
      </c>
      <c r="K4" s="295"/>
      <c r="L4" s="295"/>
      <c r="M4" s="279"/>
      <c r="N4" s="277"/>
      <c r="O4" s="278"/>
      <c r="P4" s="277"/>
      <c r="Q4" s="53"/>
    </row>
    <row r="5" spans="1:17" ht="12" customHeight="1">
      <c r="A5" s="70"/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9">
        <v>13</v>
      </c>
      <c r="O5" s="104"/>
      <c r="P5" s="67">
        <v>14</v>
      </c>
      <c r="Q5" s="53"/>
    </row>
    <row r="6" spans="1:17" ht="15.75" customHeight="1">
      <c r="A6" s="70"/>
      <c r="B6" s="105">
        <v>28</v>
      </c>
      <c r="C6" s="62"/>
      <c r="D6" s="62"/>
      <c r="E6" s="62"/>
      <c r="F6" s="88"/>
      <c r="G6" s="88"/>
      <c r="H6" s="88"/>
      <c r="I6" s="88"/>
      <c r="J6" s="89">
        <f aca="true" t="shared" si="0" ref="J6:J32">SUM(G6:I6)</f>
        <v>0</v>
      </c>
      <c r="K6" s="88"/>
      <c r="L6" s="90">
        <f aca="true" t="shared" si="1" ref="L6:L32">F6+(J6+K6)*0.6</f>
        <v>0</v>
      </c>
      <c r="M6" s="114">
        <f aca="true" t="shared" si="2" ref="M6:M32">L6*costoctn</f>
        <v>0</v>
      </c>
      <c r="N6" s="120"/>
      <c r="O6" s="121"/>
      <c r="P6" s="114">
        <f aca="true" t="shared" si="3" ref="P6:P32">IF(N6,N6*Sceltaperc,"")</f>
      </c>
      <c r="Q6" s="53"/>
    </row>
    <row r="7" spans="1:17" ht="15.75" customHeight="1">
      <c r="A7" s="70"/>
      <c r="B7" s="105">
        <v>29</v>
      </c>
      <c r="C7" s="62"/>
      <c r="D7" s="62"/>
      <c r="E7" s="62"/>
      <c r="F7" s="88"/>
      <c r="G7" s="88"/>
      <c r="H7" s="88"/>
      <c r="I7" s="88"/>
      <c r="J7" s="89">
        <f t="shared" si="0"/>
        <v>0</v>
      </c>
      <c r="K7" s="88"/>
      <c r="L7" s="90">
        <f t="shared" si="1"/>
        <v>0</v>
      </c>
      <c r="M7" s="114">
        <f t="shared" si="2"/>
        <v>0</v>
      </c>
      <c r="N7" s="120"/>
      <c r="O7" s="121"/>
      <c r="P7" s="114">
        <f t="shared" si="3"/>
      </c>
      <c r="Q7" s="53"/>
    </row>
    <row r="8" spans="1:17" ht="15.75" customHeight="1">
      <c r="A8" s="70"/>
      <c r="B8" s="105">
        <v>30</v>
      </c>
      <c r="C8" s="62"/>
      <c r="D8" s="62"/>
      <c r="E8" s="62"/>
      <c r="F8" s="88"/>
      <c r="G8" s="88"/>
      <c r="H8" s="88"/>
      <c r="I8" s="88"/>
      <c r="J8" s="89">
        <f t="shared" si="0"/>
        <v>0</v>
      </c>
      <c r="K8" s="88"/>
      <c r="L8" s="90">
        <f t="shared" si="1"/>
        <v>0</v>
      </c>
      <c r="M8" s="114">
        <f t="shared" si="2"/>
        <v>0</v>
      </c>
      <c r="N8" s="120"/>
      <c r="O8" s="121"/>
      <c r="P8" s="114">
        <f t="shared" si="3"/>
      </c>
      <c r="Q8" s="53"/>
    </row>
    <row r="9" spans="1:17" ht="15.75" customHeight="1">
      <c r="A9" s="70"/>
      <c r="B9" s="105">
        <v>31</v>
      </c>
      <c r="C9" s="62"/>
      <c r="D9" s="62"/>
      <c r="E9" s="62"/>
      <c r="F9" s="88"/>
      <c r="G9" s="88"/>
      <c r="H9" s="88"/>
      <c r="I9" s="88"/>
      <c r="J9" s="89">
        <f t="shared" si="0"/>
        <v>0</v>
      </c>
      <c r="K9" s="88"/>
      <c r="L9" s="90">
        <f t="shared" si="1"/>
        <v>0</v>
      </c>
      <c r="M9" s="114">
        <f t="shared" si="2"/>
        <v>0</v>
      </c>
      <c r="N9" s="120"/>
      <c r="O9" s="121"/>
      <c r="P9" s="114">
        <f t="shared" si="3"/>
      </c>
      <c r="Q9" s="53"/>
    </row>
    <row r="10" spans="1:17" ht="15.75" customHeight="1">
      <c r="A10" s="70"/>
      <c r="B10" s="105">
        <v>32</v>
      </c>
      <c r="C10" s="62"/>
      <c r="D10" s="62"/>
      <c r="E10" s="62"/>
      <c r="F10" s="88"/>
      <c r="G10" s="88"/>
      <c r="H10" s="88"/>
      <c r="I10" s="88"/>
      <c r="J10" s="89">
        <f t="shared" si="0"/>
        <v>0</v>
      </c>
      <c r="K10" s="88"/>
      <c r="L10" s="90">
        <f t="shared" si="1"/>
        <v>0</v>
      </c>
      <c r="M10" s="114">
        <f t="shared" si="2"/>
        <v>0</v>
      </c>
      <c r="N10" s="120"/>
      <c r="O10" s="121"/>
      <c r="P10" s="114">
        <f t="shared" si="3"/>
      </c>
      <c r="Q10" s="53"/>
    </row>
    <row r="11" spans="1:17" ht="15.75" customHeight="1">
      <c r="A11" s="70"/>
      <c r="B11" s="105">
        <v>33</v>
      </c>
      <c r="C11" s="62"/>
      <c r="D11" s="62"/>
      <c r="E11" s="62"/>
      <c r="F11" s="88"/>
      <c r="G11" s="88"/>
      <c r="H11" s="88"/>
      <c r="I11" s="88"/>
      <c r="J11" s="89">
        <f t="shared" si="0"/>
        <v>0</v>
      </c>
      <c r="K11" s="88"/>
      <c r="L11" s="90">
        <f t="shared" si="1"/>
        <v>0</v>
      </c>
      <c r="M11" s="114">
        <f t="shared" si="2"/>
        <v>0</v>
      </c>
      <c r="N11" s="120"/>
      <c r="O11" s="121"/>
      <c r="P11" s="114">
        <f t="shared" si="3"/>
      </c>
      <c r="Q11" s="53"/>
    </row>
    <row r="12" spans="1:17" ht="15.75" customHeight="1">
      <c r="A12" s="70"/>
      <c r="B12" s="105">
        <v>34</v>
      </c>
      <c r="C12" s="62"/>
      <c r="D12" s="62"/>
      <c r="E12" s="62"/>
      <c r="F12" s="88"/>
      <c r="G12" s="88"/>
      <c r="H12" s="88"/>
      <c r="I12" s="88"/>
      <c r="J12" s="89">
        <f t="shared" si="0"/>
        <v>0</v>
      </c>
      <c r="K12" s="88"/>
      <c r="L12" s="90">
        <f t="shared" si="1"/>
        <v>0</v>
      </c>
      <c r="M12" s="114">
        <f t="shared" si="2"/>
        <v>0</v>
      </c>
      <c r="N12" s="120"/>
      <c r="O12" s="121"/>
      <c r="P12" s="114">
        <f t="shared" si="3"/>
      </c>
      <c r="Q12" s="53"/>
    </row>
    <row r="13" spans="1:17" ht="15.75" customHeight="1">
      <c r="A13" s="70"/>
      <c r="B13" s="105">
        <v>35</v>
      </c>
      <c r="C13" s="62"/>
      <c r="D13" s="62"/>
      <c r="E13" s="62"/>
      <c r="F13" s="88"/>
      <c r="G13" s="88"/>
      <c r="H13" s="88"/>
      <c r="I13" s="88"/>
      <c r="J13" s="89">
        <f t="shared" si="0"/>
        <v>0</v>
      </c>
      <c r="K13" s="88"/>
      <c r="L13" s="90">
        <f t="shared" si="1"/>
        <v>0</v>
      </c>
      <c r="M13" s="114">
        <f t="shared" si="2"/>
        <v>0</v>
      </c>
      <c r="N13" s="120"/>
      <c r="O13" s="121"/>
      <c r="P13" s="114">
        <f t="shared" si="3"/>
      </c>
      <c r="Q13" s="53"/>
    </row>
    <row r="14" spans="1:17" ht="15.75" customHeight="1">
      <c r="A14" s="70"/>
      <c r="B14" s="105">
        <v>36</v>
      </c>
      <c r="C14" s="62"/>
      <c r="D14" s="62"/>
      <c r="E14" s="62"/>
      <c r="F14" s="88"/>
      <c r="G14" s="88"/>
      <c r="H14" s="88"/>
      <c r="I14" s="88"/>
      <c r="J14" s="89">
        <f t="shared" si="0"/>
        <v>0</v>
      </c>
      <c r="K14" s="88"/>
      <c r="L14" s="90">
        <f t="shared" si="1"/>
        <v>0</v>
      </c>
      <c r="M14" s="114">
        <f t="shared" si="2"/>
        <v>0</v>
      </c>
      <c r="N14" s="120"/>
      <c r="O14" s="121"/>
      <c r="P14" s="114">
        <f t="shared" si="3"/>
      </c>
      <c r="Q14" s="53"/>
    </row>
    <row r="15" spans="1:17" ht="15.75" customHeight="1">
      <c r="A15" s="70"/>
      <c r="B15" s="105">
        <v>37</v>
      </c>
      <c r="C15" s="62"/>
      <c r="D15" s="62"/>
      <c r="E15" s="62"/>
      <c r="F15" s="88"/>
      <c r="G15" s="88"/>
      <c r="H15" s="88"/>
      <c r="I15" s="88"/>
      <c r="J15" s="89">
        <f t="shared" si="0"/>
        <v>0</v>
      </c>
      <c r="K15" s="88"/>
      <c r="L15" s="90">
        <f t="shared" si="1"/>
        <v>0</v>
      </c>
      <c r="M15" s="114">
        <f t="shared" si="2"/>
        <v>0</v>
      </c>
      <c r="N15" s="120"/>
      <c r="O15" s="121"/>
      <c r="P15" s="114">
        <f t="shared" si="3"/>
      </c>
      <c r="Q15" s="53"/>
    </row>
    <row r="16" spans="1:17" ht="15.75" customHeight="1">
      <c r="A16" s="70"/>
      <c r="B16" s="105">
        <v>38</v>
      </c>
      <c r="C16" s="62"/>
      <c r="D16" s="62"/>
      <c r="E16" s="62"/>
      <c r="F16" s="88"/>
      <c r="G16" s="88"/>
      <c r="H16" s="88"/>
      <c r="I16" s="88"/>
      <c r="J16" s="89">
        <f t="shared" si="0"/>
        <v>0</v>
      </c>
      <c r="K16" s="88"/>
      <c r="L16" s="90">
        <f t="shared" si="1"/>
        <v>0</v>
      </c>
      <c r="M16" s="114">
        <f t="shared" si="2"/>
        <v>0</v>
      </c>
      <c r="N16" s="120"/>
      <c r="O16" s="121"/>
      <c r="P16" s="114">
        <f t="shared" si="3"/>
      </c>
      <c r="Q16" s="53"/>
    </row>
    <row r="17" spans="1:17" ht="15.75" customHeight="1">
      <c r="A17" s="70"/>
      <c r="B17" s="105">
        <v>39</v>
      </c>
      <c r="C17" s="62"/>
      <c r="D17" s="62"/>
      <c r="E17" s="62"/>
      <c r="F17" s="88"/>
      <c r="G17" s="88"/>
      <c r="H17" s="88"/>
      <c r="I17" s="88"/>
      <c r="J17" s="89">
        <f t="shared" si="0"/>
        <v>0</v>
      </c>
      <c r="K17" s="88"/>
      <c r="L17" s="90">
        <f t="shared" si="1"/>
        <v>0</v>
      </c>
      <c r="M17" s="114">
        <f t="shared" si="2"/>
        <v>0</v>
      </c>
      <c r="N17" s="120"/>
      <c r="O17" s="121"/>
      <c r="P17" s="114">
        <f t="shared" si="3"/>
      </c>
      <c r="Q17" s="53"/>
    </row>
    <row r="18" spans="1:17" ht="15.75" customHeight="1">
      <c r="A18" s="70"/>
      <c r="B18" s="105">
        <v>40</v>
      </c>
      <c r="C18" s="62"/>
      <c r="D18" s="62"/>
      <c r="E18" s="62"/>
      <c r="F18" s="88"/>
      <c r="G18" s="88"/>
      <c r="H18" s="88"/>
      <c r="I18" s="88"/>
      <c r="J18" s="89">
        <f t="shared" si="0"/>
        <v>0</v>
      </c>
      <c r="K18" s="88"/>
      <c r="L18" s="90">
        <f t="shared" si="1"/>
        <v>0</v>
      </c>
      <c r="M18" s="114">
        <f t="shared" si="2"/>
        <v>0</v>
      </c>
      <c r="N18" s="120"/>
      <c r="O18" s="121"/>
      <c r="P18" s="114">
        <f t="shared" si="3"/>
      </c>
      <c r="Q18" s="53"/>
    </row>
    <row r="19" spans="1:17" ht="15.75" customHeight="1">
      <c r="A19" s="70"/>
      <c r="B19" s="105">
        <v>41</v>
      </c>
      <c r="C19" s="62"/>
      <c r="D19" s="62"/>
      <c r="E19" s="62"/>
      <c r="F19" s="88"/>
      <c r="G19" s="88"/>
      <c r="H19" s="88"/>
      <c r="I19" s="88"/>
      <c r="J19" s="89">
        <f t="shared" si="0"/>
        <v>0</v>
      </c>
      <c r="K19" s="88"/>
      <c r="L19" s="90">
        <f t="shared" si="1"/>
        <v>0</v>
      </c>
      <c r="M19" s="114">
        <f t="shared" si="2"/>
        <v>0</v>
      </c>
      <c r="N19" s="120"/>
      <c r="O19" s="121"/>
      <c r="P19" s="114">
        <f t="shared" si="3"/>
      </c>
      <c r="Q19" s="53"/>
    </row>
    <row r="20" spans="1:17" ht="15.75" customHeight="1">
      <c r="A20" s="70"/>
      <c r="B20" s="105">
        <v>42</v>
      </c>
      <c r="C20" s="62"/>
      <c r="D20" s="62"/>
      <c r="E20" s="62"/>
      <c r="F20" s="88"/>
      <c r="G20" s="88"/>
      <c r="H20" s="88"/>
      <c r="I20" s="88"/>
      <c r="J20" s="89">
        <f t="shared" si="0"/>
        <v>0</v>
      </c>
      <c r="K20" s="88"/>
      <c r="L20" s="90">
        <f t="shared" si="1"/>
        <v>0</v>
      </c>
      <c r="M20" s="114">
        <f t="shared" si="2"/>
        <v>0</v>
      </c>
      <c r="N20" s="120"/>
      <c r="O20" s="121"/>
      <c r="P20" s="114">
        <f t="shared" si="3"/>
      </c>
      <c r="Q20" s="53"/>
    </row>
    <row r="21" spans="1:17" ht="15.75" customHeight="1">
      <c r="A21" s="70"/>
      <c r="B21" s="105">
        <v>43</v>
      </c>
      <c r="C21" s="62"/>
      <c r="D21" s="62"/>
      <c r="E21" s="62"/>
      <c r="F21" s="88"/>
      <c r="G21" s="88"/>
      <c r="H21" s="88"/>
      <c r="I21" s="88"/>
      <c r="J21" s="89">
        <f t="shared" si="0"/>
        <v>0</v>
      </c>
      <c r="K21" s="88"/>
      <c r="L21" s="90">
        <f t="shared" si="1"/>
        <v>0</v>
      </c>
      <c r="M21" s="114">
        <f t="shared" si="2"/>
        <v>0</v>
      </c>
      <c r="N21" s="120"/>
      <c r="O21" s="121"/>
      <c r="P21" s="114">
        <f t="shared" si="3"/>
      </c>
      <c r="Q21" s="53"/>
    </row>
    <row r="22" spans="1:17" ht="15.75" customHeight="1">
      <c r="A22" s="70"/>
      <c r="B22" s="105">
        <v>44</v>
      </c>
      <c r="C22" s="62"/>
      <c r="D22" s="62"/>
      <c r="E22" s="62"/>
      <c r="F22" s="88"/>
      <c r="G22" s="88"/>
      <c r="H22" s="88"/>
      <c r="I22" s="88"/>
      <c r="J22" s="89">
        <f t="shared" si="0"/>
        <v>0</v>
      </c>
      <c r="K22" s="88"/>
      <c r="L22" s="90">
        <f t="shared" si="1"/>
        <v>0</v>
      </c>
      <c r="M22" s="114">
        <f t="shared" si="2"/>
        <v>0</v>
      </c>
      <c r="N22" s="120"/>
      <c r="O22" s="121"/>
      <c r="P22" s="114">
        <f t="shared" si="3"/>
      </c>
      <c r="Q22" s="53"/>
    </row>
    <row r="23" spans="1:17" ht="15.75" customHeight="1">
      <c r="A23" s="70"/>
      <c r="B23" s="105">
        <v>45</v>
      </c>
      <c r="C23" s="62"/>
      <c r="D23" s="62"/>
      <c r="E23" s="62"/>
      <c r="F23" s="88"/>
      <c r="G23" s="88"/>
      <c r="H23" s="88"/>
      <c r="I23" s="88"/>
      <c r="J23" s="89">
        <f t="shared" si="0"/>
        <v>0</v>
      </c>
      <c r="K23" s="88"/>
      <c r="L23" s="90">
        <f t="shared" si="1"/>
        <v>0</v>
      </c>
      <c r="M23" s="114">
        <f t="shared" si="2"/>
        <v>0</v>
      </c>
      <c r="N23" s="120"/>
      <c r="O23" s="121"/>
      <c r="P23" s="114">
        <f t="shared" si="3"/>
      </c>
      <c r="Q23" s="53"/>
    </row>
    <row r="24" spans="1:17" ht="15.75" customHeight="1">
      <c r="A24" s="70"/>
      <c r="B24" s="105">
        <v>46</v>
      </c>
      <c r="C24" s="62"/>
      <c r="D24" s="62"/>
      <c r="E24" s="62"/>
      <c r="F24" s="88"/>
      <c r="G24" s="88"/>
      <c r="H24" s="88"/>
      <c r="I24" s="88"/>
      <c r="J24" s="89">
        <f t="shared" si="0"/>
        <v>0</v>
      </c>
      <c r="K24" s="88"/>
      <c r="L24" s="90">
        <f t="shared" si="1"/>
        <v>0</v>
      </c>
      <c r="M24" s="114">
        <f t="shared" si="2"/>
        <v>0</v>
      </c>
      <c r="N24" s="120"/>
      <c r="O24" s="121"/>
      <c r="P24" s="114">
        <f t="shared" si="3"/>
      </c>
      <c r="Q24" s="53"/>
    </row>
    <row r="25" spans="1:17" ht="15.75" customHeight="1">
      <c r="A25" s="70"/>
      <c r="B25" s="105">
        <v>47</v>
      </c>
      <c r="C25" s="62"/>
      <c r="D25" s="62"/>
      <c r="E25" s="62"/>
      <c r="F25" s="88"/>
      <c r="G25" s="88"/>
      <c r="H25" s="88"/>
      <c r="I25" s="88"/>
      <c r="J25" s="89">
        <f t="shared" si="0"/>
        <v>0</v>
      </c>
      <c r="K25" s="88"/>
      <c r="L25" s="90">
        <f t="shared" si="1"/>
        <v>0</v>
      </c>
      <c r="M25" s="114">
        <f t="shared" si="2"/>
        <v>0</v>
      </c>
      <c r="N25" s="120"/>
      <c r="O25" s="121"/>
      <c r="P25" s="114">
        <f t="shared" si="3"/>
      </c>
      <c r="Q25" s="53"/>
    </row>
    <row r="26" spans="1:17" ht="15.75" customHeight="1">
      <c r="A26" s="70"/>
      <c r="B26" s="105">
        <v>48</v>
      </c>
      <c r="C26" s="62"/>
      <c r="D26" s="62"/>
      <c r="E26" s="62"/>
      <c r="F26" s="88"/>
      <c r="G26" s="88"/>
      <c r="H26" s="88"/>
      <c r="I26" s="88"/>
      <c r="J26" s="89">
        <f t="shared" si="0"/>
        <v>0</v>
      </c>
      <c r="K26" s="88"/>
      <c r="L26" s="90">
        <f t="shared" si="1"/>
        <v>0</v>
      </c>
      <c r="M26" s="114">
        <f t="shared" si="2"/>
        <v>0</v>
      </c>
      <c r="N26" s="120"/>
      <c r="O26" s="121"/>
      <c r="P26" s="114">
        <f t="shared" si="3"/>
      </c>
      <c r="Q26" s="53"/>
    </row>
    <row r="27" spans="1:17" ht="15.75" customHeight="1">
      <c r="A27" s="70"/>
      <c r="B27" s="105">
        <v>49</v>
      </c>
      <c r="C27" s="62"/>
      <c r="D27" s="62"/>
      <c r="E27" s="62"/>
      <c r="F27" s="88"/>
      <c r="G27" s="88"/>
      <c r="H27" s="88"/>
      <c r="I27" s="88"/>
      <c r="J27" s="89">
        <f t="shared" si="0"/>
        <v>0</v>
      </c>
      <c r="K27" s="88"/>
      <c r="L27" s="90">
        <f t="shared" si="1"/>
        <v>0</v>
      </c>
      <c r="M27" s="114">
        <f t="shared" si="2"/>
        <v>0</v>
      </c>
      <c r="N27" s="120"/>
      <c r="O27" s="121"/>
      <c r="P27" s="114">
        <f t="shared" si="3"/>
      </c>
      <c r="Q27" s="53"/>
    </row>
    <row r="28" spans="1:17" ht="15.75" customHeight="1">
      <c r="A28" s="70"/>
      <c r="B28" s="105">
        <v>50</v>
      </c>
      <c r="C28" s="62"/>
      <c r="D28" s="62"/>
      <c r="E28" s="62"/>
      <c r="F28" s="88"/>
      <c r="G28" s="88"/>
      <c r="H28" s="88"/>
      <c r="I28" s="88"/>
      <c r="J28" s="89">
        <f t="shared" si="0"/>
        <v>0</v>
      </c>
      <c r="K28" s="88"/>
      <c r="L28" s="90">
        <f t="shared" si="1"/>
        <v>0</v>
      </c>
      <c r="M28" s="114">
        <f t="shared" si="2"/>
        <v>0</v>
      </c>
      <c r="N28" s="120"/>
      <c r="O28" s="121"/>
      <c r="P28" s="114">
        <f t="shared" si="3"/>
      </c>
      <c r="Q28" s="53"/>
    </row>
    <row r="29" spans="1:17" ht="15.75" customHeight="1">
      <c r="A29" s="70"/>
      <c r="B29" s="105">
        <v>51</v>
      </c>
      <c r="C29" s="62"/>
      <c r="D29" s="62"/>
      <c r="E29" s="62"/>
      <c r="F29" s="88"/>
      <c r="G29" s="88"/>
      <c r="H29" s="88"/>
      <c r="I29" s="88"/>
      <c r="J29" s="89">
        <f t="shared" si="0"/>
        <v>0</v>
      </c>
      <c r="K29" s="88"/>
      <c r="L29" s="90">
        <f t="shared" si="1"/>
        <v>0</v>
      </c>
      <c r="M29" s="114">
        <f t="shared" si="2"/>
        <v>0</v>
      </c>
      <c r="N29" s="120"/>
      <c r="O29" s="121"/>
      <c r="P29" s="114">
        <f t="shared" si="3"/>
      </c>
      <c r="Q29" s="53"/>
    </row>
    <row r="30" spans="1:17" ht="15.75" customHeight="1">
      <c r="A30" s="70"/>
      <c r="B30" s="105">
        <v>52</v>
      </c>
      <c r="C30" s="62"/>
      <c r="D30" s="62"/>
      <c r="E30" s="62"/>
      <c r="F30" s="88"/>
      <c r="G30" s="88"/>
      <c r="H30" s="88"/>
      <c r="I30" s="88"/>
      <c r="J30" s="89">
        <f t="shared" si="0"/>
        <v>0</v>
      </c>
      <c r="K30" s="88"/>
      <c r="L30" s="90">
        <f t="shared" si="1"/>
        <v>0</v>
      </c>
      <c r="M30" s="114">
        <f t="shared" si="2"/>
        <v>0</v>
      </c>
      <c r="N30" s="120"/>
      <c r="O30" s="121"/>
      <c r="P30" s="114">
        <f t="shared" si="3"/>
      </c>
      <c r="Q30" s="53"/>
    </row>
    <row r="31" spans="1:17" ht="15.75" customHeight="1">
      <c r="A31" s="70"/>
      <c r="B31" s="105">
        <v>53</v>
      </c>
      <c r="C31" s="62"/>
      <c r="D31" s="62"/>
      <c r="E31" s="62"/>
      <c r="F31" s="88"/>
      <c r="G31" s="88"/>
      <c r="H31" s="88"/>
      <c r="I31" s="88"/>
      <c r="J31" s="89">
        <f t="shared" si="0"/>
        <v>0</v>
      </c>
      <c r="K31" s="88"/>
      <c r="L31" s="90">
        <f t="shared" si="1"/>
        <v>0</v>
      </c>
      <c r="M31" s="114">
        <f t="shared" si="2"/>
        <v>0</v>
      </c>
      <c r="N31" s="120"/>
      <c r="O31" s="121"/>
      <c r="P31" s="114">
        <f t="shared" si="3"/>
      </c>
      <c r="Q31" s="53"/>
    </row>
    <row r="32" spans="1:17" ht="15.75" customHeight="1" thickBot="1">
      <c r="A32" s="70"/>
      <c r="B32" s="105">
        <v>54</v>
      </c>
      <c r="C32" s="62"/>
      <c r="D32" s="62"/>
      <c r="E32" s="62"/>
      <c r="F32" s="96"/>
      <c r="G32" s="96"/>
      <c r="H32" s="96"/>
      <c r="I32" s="96"/>
      <c r="J32" s="97">
        <f t="shared" si="0"/>
        <v>0</v>
      </c>
      <c r="K32" s="96"/>
      <c r="L32" s="98">
        <f t="shared" si="1"/>
        <v>0</v>
      </c>
      <c r="M32" s="114">
        <f t="shared" si="2"/>
        <v>0</v>
      </c>
      <c r="N32" s="122"/>
      <c r="O32" s="123"/>
      <c r="P32" s="114">
        <f t="shared" si="3"/>
      </c>
      <c r="Q32" s="53"/>
    </row>
    <row r="33" spans="1:17" ht="15.75" customHeight="1" thickBot="1">
      <c r="A33" s="70"/>
      <c r="B33" s="289" t="s">
        <v>42</v>
      </c>
      <c r="C33" s="289"/>
      <c r="D33" s="289"/>
      <c r="E33" s="290"/>
      <c r="F33" s="99">
        <f>SUM(F6:F32)+APPARTA!F33</f>
        <v>0</v>
      </c>
      <c r="G33" s="100">
        <f>SUM(G6:G32)+APPARTA!G33</f>
        <v>0</v>
      </c>
      <c r="H33" s="99">
        <f>SUM(H6:H32)+APPARTA!H33</f>
        <v>0</v>
      </c>
      <c r="I33" s="99">
        <f>SUM(I6:I32)+APPARTA!I33</f>
        <v>0</v>
      </c>
      <c r="J33" s="99">
        <f>SUM(J6:J32)+APPARTA!J33</f>
        <v>0</v>
      </c>
      <c r="K33" s="99">
        <f>SUM(K6:K32)+APPARTA!K33</f>
        <v>0</v>
      </c>
      <c r="L33" s="99">
        <f>APPARTA!L33+SUM(L6:L32)</f>
        <v>0</v>
      </c>
      <c r="M33" s="99">
        <f>SUM(M6:M32)+APPARTA!M33</f>
        <v>0</v>
      </c>
      <c r="N33" s="95"/>
      <c r="O33" s="70"/>
      <c r="P33" s="95"/>
      <c r="Q33" s="53"/>
    </row>
    <row r="34" spans="1:17" ht="7.5" customHeight="1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53"/>
    </row>
    <row r="35" spans="1:16" ht="13.5" customHeight="1" thickBot="1">
      <c r="A35" s="70"/>
      <c r="B35" s="296">
        <f>CONCATENATE(fronte!G29,fronte!B30)</f>
      </c>
      <c r="C35" s="296"/>
      <c r="D35" s="296"/>
      <c r="E35" s="296"/>
      <c r="F35" s="296"/>
      <c r="G35" s="296"/>
      <c r="H35" s="296"/>
      <c r="I35" s="296"/>
      <c r="J35" s="296"/>
      <c r="K35" s="106">
        <f>'intercalare 2'!K35</f>
      </c>
      <c r="L35" s="115">
        <f>'intercalare 2'!L35</f>
      </c>
      <c r="M35" s="292" t="str">
        <f>'intercalare 2'!M35:N35</f>
        <v>Contributo concedibile 60%</v>
      </c>
      <c r="N35" s="293"/>
      <c r="O35" s="107"/>
      <c r="P35" s="113">
        <f>'intercalare 2'!P35</f>
        <v>0</v>
      </c>
    </row>
    <row r="36" spans="1:15" ht="12.75">
      <c r="A36" s="70"/>
      <c r="B36" s="68"/>
      <c r="C36" s="68"/>
      <c r="D36" s="68"/>
      <c r="E36" s="68"/>
      <c r="F36" s="68"/>
      <c r="G36" s="68"/>
      <c r="H36" s="68"/>
      <c r="I36" s="68"/>
      <c r="K36" s="68"/>
      <c r="O36" s="68"/>
    </row>
  </sheetData>
  <sheetProtection password="C7CE" sheet="1" objects="1" scenarios="1"/>
  <mergeCells count="16">
    <mergeCell ref="B35:J35"/>
    <mergeCell ref="B33:E33"/>
    <mergeCell ref="B2:P2"/>
    <mergeCell ref="B3:B4"/>
    <mergeCell ref="C3:C4"/>
    <mergeCell ref="D3:D4"/>
    <mergeCell ref="E3:E4"/>
    <mergeCell ref="F3:F4"/>
    <mergeCell ref="G3:J3"/>
    <mergeCell ref="K3:K4"/>
    <mergeCell ref="P3:P4"/>
    <mergeCell ref="M3:M4"/>
    <mergeCell ref="L3:L4"/>
    <mergeCell ref="M35:N35"/>
    <mergeCell ref="N3:N4"/>
    <mergeCell ref="O3:O4"/>
  </mergeCells>
  <dataValidations count="1">
    <dataValidation type="decimal" allowBlank="1" showInputMessage="1" showErrorMessage="1" errorTitle="LIMITAZIONI" error="La superfice non può essere superiore a 95mq e non essere inferiore a 35mq" sqref="F6:F32">
      <formula1>35</formula1>
      <formula2>95</formula2>
    </dataValidation>
  </dataValidations>
  <printOptions/>
  <pageMargins left="0.33" right="0.55" top="0.22" bottom="0.25" header="0.23" footer="0.2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zoomScalePageLayoutView="0" workbookViewId="0" topLeftCell="A1">
      <selection activeCell="N6" sqref="N6"/>
    </sheetView>
  </sheetViews>
  <sheetFormatPr defaultColWidth="9.140625" defaultRowHeight="12.75"/>
  <cols>
    <col min="1" max="1" width="2.28125" style="53" customWidth="1"/>
    <col min="2" max="2" width="4.28125" style="63" customWidth="1"/>
    <col min="3" max="5" width="4.28125" style="52" customWidth="1"/>
    <col min="6" max="6" width="10.7109375" style="52" customWidth="1"/>
    <col min="7" max="7" width="8.7109375" style="52" customWidth="1"/>
    <col min="8" max="8" width="8.57421875" style="52" customWidth="1"/>
    <col min="9" max="9" width="10.421875" style="52" customWidth="1"/>
    <col min="10" max="10" width="9.7109375" style="68" customWidth="1"/>
    <col min="11" max="11" width="11.28125" style="52" customWidth="1"/>
    <col min="12" max="12" width="12.8515625" style="68" customWidth="1"/>
    <col min="13" max="13" width="14.140625" style="68" customWidth="1"/>
    <col min="14" max="14" width="13.8515625" style="68" customWidth="1"/>
    <col min="15" max="15" width="0.2890625" style="64" customWidth="1"/>
    <col min="16" max="16" width="16.7109375" style="68" customWidth="1"/>
    <col min="17" max="17" width="2.7109375" style="52" customWidth="1"/>
    <col min="18" max="16384" width="9.140625" style="52" customWidth="1"/>
  </cols>
  <sheetData>
    <row r="1" spans="1:17" ht="12" customHeight="1">
      <c r="A1" s="70"/>
      <c r="B1" s="93"/>
      <c r="C1" s="93"/>
      <c r="D1" s="93"/>
      <c r="E1" s="93"/>
      <c r="F1" s="93"/>
      <c r="G1" s="93"/>
      <c r="H1" s="93"/>
      <c r="I1" s="93"/>
      <c r="J1" s="93"/>
      <c r="K1" s="150">
        <f>F33*0.45</f>
        <v>0</v>
      </c>
      <c r="L1" s="93"/>
      <c r="M1" s="93"/>
      <c r="N1" s="93"/>
      <c r="O1" s="93"/>
      <c r="P1" s="93"/>
      <c r="Q1" s="53"/>
    </row>
    <row r="2" spans="1:17" ht="15.75" customHeight="1">
      <c r="A2" s="70"/>
      <c r="B2" s="280" t="s">
        <v>34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283"/>
      <c r="Q2" s="53"/>
    </row>
    <row r="3" spans="1:17" ht="18.75" customHeight="1">
      <c r="A3" s="70"/>
      <c r="B3" s="284" t="s">
        <v>35</v>
      </c>
      <c r="C3" s="284" t="s">
        <v>36</v>
      </c>
      <c r="D3" s="284" t="s">
        <v>37</v>
      </c>
      <c r="E3" s="284" t="s">
        <v>38</v>
      </c>
      <c r="F3" s="285" t="s">
        <v>43</v>
      </c>
      <c r="G3" s="287" t="s">
        <v>44</v>
      </c>
      <c r="H3" s="288"/>
      <c r="I3" s="288"/>
      <c r="J3" s="288"/>
      <c r="K3" s="294" t="s">
        <v>97</v>
      </c>
      <c r="L3" s="294" t="s">
        <v>98</v>
      </c>
      <c r="M3" s="279" t="s">
        <v>83</v>
      </c>
      <c r="N3" s="276" t="s">
        <v>87</v>
      </c>
      <c r="O3" s="278"/>
      <c r="P3" s="276" t="s">
        <v>88</v>
      </c>
      <c r="Q3" s="53"/>
    </row>
    <row r="4" spans="1:17" ht="52.5" customHeight="1">
      <c r="A4" s="70"/>
      <c r="B4" s="284"/>
      <c r="C4" s="284"/>
      <c r="D4" s="284"/>
      <c r="E4" s="284"/>
      <c r="F4" s="286"/>
      <c r="G4" s="66" t="s">
        <v>39</v>
      </c>
      <c r="H4" s="66" t="s">
        <v>40</v>
      </c>
      <c r="I4" s="66" t="s">
        <v>41</v>
      </c>
      <c r="J4" s="65" t="s">
        <v>96</v>
      </c>
      <c r="K4" s="295"/>
      <c r="L4" s="295"/>
      <c r="M4" s="279"/>
      <c r="N4" s="277"/>
      <c r="O4" s="278"/>
      <c r="P4" s="277"/>
      <c r="Q4" s="53"/>
    </row>
    <row r="5" spans="1:17" ht="12" customHeight="1">
      <c r="A5" s="70"/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  <c r="L5" s="67">
        <v>11</v>
      </c>
      <c r="M5" s="67">
        <v>12</v>
      </c>
      <c r="N5" s="69">
        <v>13</v>
      </c>
      <c r="O5" s="104"/>
      <c r="P5" s="67">
        <v>14</v>
      </c>
      <c r="Q5" s="53"/>
    </row>
    <row r="6" spans="1:17" ht="15.75" customHeight="1">
      <c r="A6" s="70"/>
      <c r="B6" s="105">
        <v>55</v>
      </c>
      <c r="C6" s="62"/>
      <c r="D6" s="62"/>
      <c r="E6" s="62"/>
      <c r="F6" s="88"/>
      <c r="G6" s="88"/>
      <c r="H6" s="88"/>
      <c r="I6" s="88"/>
      <c r="J6" s="89">
        <f aca="true" t="shared" si="0" ref="J6:J32">SUM(G6:I6)</f>
        <v>0</v>
      </c>
      <c r="K6" s="88"/>
      <c r="L6" s="90">
        <f aca="true" t="shared" si="1" ref="L6:L32">F6+(J6+K6)*0.6</f>
        <v>0</v>
      </c>
      <c r="M6" s="114">
        <f aca="true" t="shared" si="2" ref="M6:M32">L6*costoctn</f>
        <v>0</v>
      </c>
      <c r="N6" s="120"/>
      <c r="O6" s="121"/>
      <c r="P6" s="114">
        <f aca="true" t="shared" si="3" ref="P6:P32">IF(N6,N6*Sceltaperc,"")</f>
      </c>
      <c r="Q6" s="53"/>
    </row>
    <row r="7" spans="1:17" ht="15.75" customHeight="1">
      <c r="A7" s="70"/>
      <c r="B7" s="105">
        <v>56</v>
      </c>
      <c r="C7" s="62"/>
      <c r="D7" s="62"/>
      <c r="E7" s="62"/>
      <c r="F7" s="88"/>
      <c r="G7" s="88"/>
      <c r="H7" s="88"/>
      <c r="I7" s="88"/>
      <c r="J7" s="89">
        <f t="shared" si="0"/>
        <v>0</v>
      </c>
      <c r="K7" s="88"/>
      <c r="L7" s="90">
        <f t="shared" si="1"/>
        <v>0</v>
      </c>
      <c r="M7" s="114">
        <f t="shared" si="2"/>
        <v>0</v>
      </c>
      <c r="N7" s="120"/>
      <c r="O7" s="121"/>
      <c r="P7" s="114">
        <f t="shared" si="3"/>
      </c>
      <c r="Q7" s="53"/>
    </row>
    <row r="8" spans="1:17" ht="15.75" customHeight="1">
      <c r="A8" s="70"/>
      <c r="B8" s="105">
        <v>57</v>
      </c>
      <c r="C8" s="62"/>
      <c r="D8" s="62"/>
      <c r="E8" s="62"/>
      <c r="F8" s="88"/>
      <c r="G8" s="88"/>
      <c r="H8" s="88"/>
      <c r="I8" s="88"/>
      <c r="J8" s="89">
        <f t="shared" si="0"/>
        <v>0</v>
      </c>
      <c r="K8" s="88"/>
      <c r="L8" s="90">
        <f t="shared" si="1"/>
        <v>0</v>
      </c>
      <c r="M8" s="114">
        <f t="shared" si="2"/>
        <v>0</v>
      </c>
      <c r="N8" s="120"/>
      <c r="O8" s="121"/>
      <c r="P8" s="114">
        <f t="shared" si="3"/>
      </c>
      <c r="Q8" s="53"/>
    </row>
    <row r="9" spans="1:17" ht="15.75" customHeight="1">
      <c r="A9" s="70"/>
      <c r="B9" s="105">
        <v>58</v>
      </c>
      <c r="C9" s="62"/>
      <c r="D9" s="62"/>
      <c r="E9" s="62"/>
      <c r="F9" s="88"/>
      <c r="G9" s="88"/>
      <c r="H9" s="88"/>
      <c r="I9" s="88"/>
      <c r="J9" s="89">
        <f t="shared" si="0"/>
        <v>0</v>
      </c>
      <c r="K9" s="88"/>
      <c r="L9" s="90">
        <f t="shared" si="1"/>
        <v>0</v>
      </c>
      <c r="M9" s="114">
        <f t="shared" si="2"/>
        <v>0</v>
      </c>
      <c r="N9" s="120"/>
      <c r="O9" s="121"/>
      <c r="P9" s="114">
        <f t="shared" si="3"/>
      </c>
      <c r="Q9" s="53"/>
    </row>
    <row r="10" spans="1:17" ht="15.75" customHeight="1">
      <c r="A10" s="70"/>
      <c r="B10" s="105">
        <v>59</v>
      </c>
      <c r="C10" s="62"/>
      <c r="D10" s="62"/>
      <c r="E10" s="62"/>
      <c r="F10" s="88"/>
      <c r="G10" s="88"/>
      <c r="H10" s="88"/>
      <c r="I10" s="88"/>
      <c r="J10" s="89">
        <f t="shared" si="0"/>
        <v>0</v>
      </c>
      <c r="K10" s="88"/>
      <c r="L10" s="90">
        <f t="shared" si="1"/>
        <v>0</v>
      </c>
      <c r="M10" s="114">
        <f t="shared" si="2"/>
        <v>0</v>
      </c>
      <c r="N10" s="120"/>
      <c r="O10" s="121"/>
      <c r="P10" s="114">
        <f t="shared" si="3"/>
      </c>
      <c r="Q10" s="53"/>
    </row>
    <row r="11" spans="1:17" ht="15.75" customHeight="1">
      <c r="A11" s="70"/>
      <c r="B11" s="105">
        <v>60</v>
      </c>
      <c r="C11" s="62"/>
      <c r="D11" s="62"/>
      <c r="E11" s="62"/>
      <c r="F11" s="88"/>
      <c r="G11" s="88"/>
      <c r="H11" s="88"/>
      <c r="I11" s="88"/>
      <c r="J11" s="89">
        <f t="shared" si="0"/>
        <v>0</v>
      </c>
      <c r="K11" s="88"/>
      <c r="L11" s="90">
        <f t="shared" si="1"/>
        <v>0</v>
      </c>
      <c r="M11" s="114">
        <f t="shared" si="2"/>
        <v>0</v>
      </c>
      <c r="N11" s="120"/>
      <c r="O11" s="121"/>
      <c r="P11" s="114">
        <f t="shared" si="3"/>
      </c>
      <c r="Q11" s="53"/>
    </row>
    <row r="12" spans="1:17" ht="15.75" customHeight="1">
      <c r="A12" s="70"/>
      <c r="B12" s="105">
        <v>61</v>
      </c>
      <c r="C12" s="62"/>
      <c r="D12" s="62"/>
      <c r="E12" s="62"/>
      <c r="F12" s="88"/>
      <c r="G12" s="88"/>
      <c r="H12" s="88"/>
      <c r="I12" s="88"/>
      <c r="J12" s="89">
        <f t="shared" si="0"/>
        <v>0</v>
      </c>
      <c r="K12" s="88"/>
      <c r="L12" s="90">
        <f t="shared" si="1"/>
        <v>0</v>
      </c>
      <c r="M12" s="114">
        <f t="shared" si="2"/>
        <v>0</v>
      </c>
      <c r="N12" s="120"/>
      <c r="O12" s="121"/>
      <c r="P12" s="114">
        <f t="shared" si="3"/>
      </c>
      <c r="Q12" s="53"/>
    </row>
    <row r="13" spans="1:17" ht="15.75" customHeight="1">
      <c r="A13" s="70"/>
      <c r="B13" s="105">
        <v>62</v>
      </c>
      <c r="C13" s="62"/>
      <c r="D13" s="62"/>
      <c r="E13" s="62"/>
      <c r="F13" s="88"/>
      <c r="G13" s="88"/>
      <c r="H13" s="88"/>
      <c r="I13" s="88"/>
      <c r="J13" s="89">
        <f t="shared" si="0"/>
        <v>0</v>
      </c>
      <c r="K13" s="88"/>
      <c r="L13" s="90">
        <f t="shared" si="1"/>
        <v>0</v>
      </c>
      <c r="M13" s="114">
        <f t="shared" si="2"/>
        <v>0</v>
      </c>
      <c r="N13" s="120"/>
      <c r="O13" s="121"/>
      <c r="P13" s="114">
        <f t="shared" si="3"/>
      </c>
      <c r="Q13" s="53"/>
    </row>
    <row r="14" spans="1:17" ht="15.75" customHeight="1">
      <c r="A14" s="70"/>
      <c r="B14" s="105">
        <v>63</v>
      </c>
      <c r="C14" s="62"/>
      <c r="D14" s="62"/>
      <c r="E14" s="62"/>
      <c r="F14" s="88"/>
      <c r="G14" s="88"/>
      <c r="H14" s="88"/>
      <c r="I14" s="88"/>
      <c r="J14" s="89">
        <f t="shared" si="0"/>
        <v>0</v>
      </c>
      <c r="K14" s="88"/>
      <c r="L14" s="90">
        <f t="shared" si="1"/>
        <v>0</v>
      </c>
      <c r="M14" s="114">
        <f t="shared" si="2"/>
        <v>0</v>
      </c>
      <c r="N14" s="120"/>
      <c r="O14" s="121"/>
      <c r="P14" s="114">
        <f t="shared" si="3"/>
      </c>
      <c r="Q14" s="53"/>
    </row>
    <row r="15" spans="1:17" ht="15.75" customHeight="1">
      <c r="A15" s="70"/>
      <c r="B15" s="105">
        <v>64</v>
      </c>
      <c r="C15" s="62"/>
      <c r="D15" s="62"/>
      <c r="E15" s="62"/>
      <c r="F15" s="88"/>
      <c r="G15" s="88"/>
      <c r="H15" s="88"/>
      <c r="I15" s="88"/>
      <c r="J15" s="89">
        <f t="shared" si="0"/>
        <v>0</v>
      </c>
      <c r="K15" s="88"/>
      <c r="L15" s="90">
        <f t="shared" si="1"/>
        <v>0</v>
      </c>
      <c r="M15" s="114">
        <f t="shared" si="2"/>
        <v>0</v>
      </c>
      <c r="N15" s="120"/>
      <c r="O15" s="121"/>
      <c r="P15" s="114">
        <f t="shared" si="3"/>
      </c>
      <c r="Q15" s="53"/>
    </row>
    <row r="16" spans="1:17" ht="15.75" customHeight="1">
      <c r="A16" s="70"/>
      <c r="B16" s="105">
        <v>65</v>
      </c>
      <c r="C16" s="62"/>
      <c r="D16" s="62"/>
      <c r="E16" s="62"/>
      <c r="F16" s="88"/>
      <c r="G16" s="88"/>
      <c r="H16" s="88"/>
      <c r="I16" s="88"/>
      <c r="J16" s="89">
        <f t="shared" si="0"/>
        <v>0</v>
      </c>
      <c r="K16" s="88"/>
      <c r="L16" s="90">
        <f t="shared" si="1"/>
        <v>0</v>
      </c>
      <c r="M16" s="114">
        <f t="shared" si="2"/>
        <v>0</v>
      </c>
      <c r="N16" s="120"/>
      <c r="O16" s="121"/>
      <c r="P16" s="114">
        <f t="shared" si="3"/>
      </c>
      <c r="Q16" s="53"/>
    </row>
    <row r="17" spans="1:17" ht="15.75" customHeight="1">
      <c r="A17" s="70"/>
      <c r="B17" s="105">
        <v>66</v>
      </c>
      <c r="C17" s="62"/>
      <c r="D17" s="62"/>
      <c r="E17" s="62"/>
      <c r="F17" s="88"/>
      <c r="G17" s="88"/>
      <c r="H17" s="88"/>
      <c r="I17" s="88"/>
      <c r="J17" s="89">
        <f t="shared" si="0"/>
        <v>0</v>
      </c>
      <c r="K17" s="88"/>
      <c r="L17" s="90">
        <f t="shared" si="1"/>
        <v>0</v>
      </c>
      <c r="M17" s="114">
        <f t="shared" si="2"/>
        <v>0</v>
      </c>
      <c r="N17" s="120"/>
      <c r="O17" s="121"/>
      <c r="P17" s="114">
        <f t="shared" si="3"/>
      </c>
      <c r="Q17" s="53"/>
    </row>
    <row r="18" spans="1:17" ht="15.75" customHeight="1">
      <c r="A18" s="70"/>
      <c r="B18" s="105">
        <v>67</v>
      </c>
      <c r="C18" s="62"/>
      <c r="D18" s="62"/>
      <c r="E18" s="62"/>
      <c r="F18" s="88"/>
      <c r="G18" s="88"/>
      <c r="H18" s="88"/>
      <c r="I18" s="88"/>
      <c r="J18" s="89">
        <f t="shared" si="0"/>
        <v>0</v>
      </c>
      <c r="K18" s="88"/>
      <c r="L18" s="90">
        <f t="shared" si="1"/>
        <v>0</v>
      </c>
      <c r="M18" s="114">
        <f t="shared" si="2"/>
        <v>0</v>
      </c>
      <c r="N18" s="120"/>
      <c r="O18" s="121"/>
      <c r="P18" s="114">
        <f t="shared" si="3"/>
      </c>
      <c r="Q18" s="53"/>
    </row>
    <row r="19" spans="1:17" ht="15.75" customHeight="1">
      <c r="A19" s="70"/>
      <c r="B19" s="105">
        <v>68</v>
      </c>
      <c r="C19" s="62"/>
      <c r="D19" s="62"/>
      <c r="E19" s="62"/>
      <c r="F19" s="88"/>
      <c r="G19" s="88"/>
      <c r="H19" s="88"/>
      <c r="I19" s="88"/>
      <c r="J19" s="89">
        <f t="shared" si="0"/>
        <v>0</v>
      </c>
      <c r="K19" s="88"/>
      <c r="L19" s="90">
        <f t="shared" si="1"/>
        <v>0</v>
      </c>
      <c r="M19" s="114">
        <f t="shared" si="2"/>
        <v>0</v>
      </c>
      <c r="N19" s="120"/>
      <c r="O19" s="121"/>
      <c r="P19" s="114">
        <f t="shared" si="3"/>
      </c>
      <c r="Q19" s="53"/>
    </row>
    <row r="20" spans="1:17" ht="15.75" customHeight="1">
      <c r="A20" s="70"/>
      <c r="B20" s="105">
        <v>69</v>
      </c>
      <c r="C20" s="62"/>
      <c r="D20" s="62"/>
      <c r="E20" s="62"/>
      <c r="F20" s="88"/>
      <c r="G20" s="88"/>
      <c r="H20" s="88"/>
      <c r="I20" s="88"/>
      <c r="J20" s="89">
        <f t="shared" si="0"/>
        <v>0</v>
      </c>
      <c r="K20" s="88"/>
      <c r="L20" s="90">
        <f t="shared" si="1"/>
        <v>0</v>
      </c>
      <c r="M20" s="114">
        <f t="shared" si="2"/>
        <v>0</v>
      </c>
      <c r="N20" s="120"/>
      <c r="O20" s="121"/>
      <c r="P20" s="114">
        <f t="shared" si="3"/>
      </c>
      <c r="Q20" s="53"/>
    </row>
    <row r="21" spans="1:17" ht="15.75" customHeight="1">
      <c r="A21" s="70"/>
      <c r="B21" s="105">
        <v>70</v>
      </c>
      <c r="C21" s="62"/>
      <c r="D21" s="62"/>
      <c r="E21" s="62"/>
      <c r="F21" s="88"/>
      <c r="G21" s="88"/>
      <c r="H21" s="88"/>
      <c r="I21" s="88"/>
      <c r="J21" s="89">
        <f t="shared" si="0"/>
        <v>0</v>
      </c>
      <c r="K21" s="88"/>
      <c r="L21" s="90">
        <f t="shared" si="1"/>
        <v>0</v>
      </c>
      <c r="M21" s="114">
        <f t="shared" si="2"/>
        <v>0</v>
      </c>
      <c r="N21" s="120"/>
      <c r="O21" s="121"/>
      <c r="P21" s="114">
        <f t="shared" si="3"/>
      </c>
      <c r="Q21" s="53"/>
    </row>
    <row r="22" spans="1:17" ht="15.75" customHeight="1">
      <c r="A22" s="70"/>
      <c r="B22" s="105">
        <v>71</v>
      </c>
      <c r="C22" s="62"/>
      <c r="D22" s="62"/>
      <c r="E22" s="62"/>
      <c r="F22" s="88"/>
      <c r="G22" s="88"/>
      <c r="H22" s="88"/>
      <c r="I22" s="88"/>
      <c r="J22" s="89">
        <f t="shared" si="0"/>
        <v>0</v>
      </c>
      <c r="K22" s="88"/>
      <c r="L22" s="90">
        <f t="shared" si="1"/>
        <v>0</v>
      </c>
      <c r="M22" s="114">
        <f t="shared" si="2"/>
        <v>0</v>
      </c>
      <c r="N22" s="120"/>
      <c r="O22" s="121"/>
      <c r="P22" s="114">
        <f t="shared" si="3"/>
      </c>
      <c r="Q22" s="53"/>
    </row>
    <row r="23" spans="1:17" ht="15.75" customHeight="1">
      <c r="A23" s="70"/>
      <c r="B23" s="105">
        <v>72</v>
      </c>
      <c r="C23" s="62"/>
      <c r="D23" s="62"/>
      <c r="E23" s="62"/>
      <c r="F23" s="88"/>
      <c r="G23" s="88"/>
      <c r="H23" s="88"/>
      <c r="I23" s="88"/>
      <c r="J23" s="89">
        <f t="shared" si="0"/>
        <v>0</v>
      </c>
      <c r="K23" s="88"/>
      <c r="L23" s="90">
        <f t="shared" si="1"/>
        <v>0</v>
      </c>
      <c r="M23" s="114">
        <f t="shared" si="2"/>
        <v>0</v>
      </c>
      <c r="N23" s="120"/>
      <c r="O23" s="121"/>
      <c r="P23" s="114">
        <f t="shared" si="3"/>
      </c>
      <c r="Q23" s="53"/>
    </row>
    <row r="24" spans="1:17" ht="15.75" customHeight="1">
      <c r="A24" s="70"/>
      <c r="B24" s="105">
        <v>73</v>
      </c>
      <c r="C24" s="62"/>
      <c r="D24" s="62"/>
      <c r="E24" s="62"/>
      <c r="F24" s="88"/>
      <c r="G24" s="88"/>
      <c r="H24" s="88"/>
      <c r="I24" s="88"/>
      <c r="J24" s="89">
        <f t="shared" si="0"/>
        <v>0</v>
      </c>
      <c r="K24" s="88"/>
      <c r="L24" s="90">
        <f t="shared" si="1"/>
        <v>0</v>
      </c>
      <c r="M24" s="114">
        <f t="shared" si="2"/>
        <v>0</v>
      </c>
      <c r="N24" s="120"/>
      <c r="O24" s="121"/>
      <c r="P24" s="114">
        <f t="shared" si="3"/>
      </c>
      <c r="Q24" s="53"/>
    </row>
    <row r="25" spans="1:17" ht="15.75" customHeight="1">
      <c r="A25" s="70"/>
      <c r="B25" s="105">
        <v>74</v>
      </c>
      <c r="C25" s="62"/>
      <c r="D25" s="62"/>
      <c r="E25" s="62"/>
      <c r="F25" s="88"/>
      <c r="G25" s="88"/>
      <c r="H25" s="88"/>
      <c r="I25" s="88"/>
      <c r="J25" s="89">
        <f t="shared" si="0"/>
        <v>0</v>
      </c>
      <c r="K25" s="88"/>
      <c r="L25" s="90">
        <f t="shared" si="1"/>
        <v>0</v>
      </c>
      <c r="M25" s="114">
        <f t="shared" si="2"/>
        <v>0</v>
      </c>
      <c r="N25" s="120"/>
      <c r="O25" s="121"/>
      <c r="P25" s="114">
        <f t="shared" si="3"/>
      </c>
      <c r="Q25" s="53"/>
    </row>
    <row r="26" spans="1:17" ht="15.75" customHeight="1">
      <c r="A26" s="70"/>
      <c r="B26" s="105">
        <v>75</v>
      </c>
      <c r="C26" s="62"/>
      <c r="D26" s="62"/>
      <c r="E26" s="62"/>
      <c r="F26" s="88"/>
      <c r="G26" s="88"/>
      <c r="H26" s="88"/>
      <c r="I26" s="88"/>
      <c r="J26" s="89">
        <f t="shared" si="0"/>
        <v>0</v>
      </c>
      <c r="K26" s="88"/>
      <c r="L26" s="90">
        <f t="shared" si="1"/>
        <v>0</v>
      </c>
      <c r="M26" s="114">
        <f t="shared" si="2"/>
        <v>0</v>
      </c>
      <c r="N26" s="120"/>
      <c r="O26" s="121"/>
      <c r="P26" s="114">
        <f t="shared" si="3"/>
      </c>
      <c r="Q26" s="53"/>
    </row>
    <row r="27" spans="1:17" ht="15.75" customHeight="1">
      <c r="A27" s="70"/>
      <c r="B27" s="105">
        <v>76</v>
      </c>
      <c r="C27" s="62"/>
      <c r="D27" s="62"/>
      <c r="E27" s="62"/>
      <c r="F27" s="88"/>
      <c r="G27" s="88"/>
      <c r="H27" s="88"/>
      <c r="I27" s="88"/>
      <c r="J27" s="89">
        <f t="shared" si="0"/>
        <v>0</v>
      </c>
      <c r="K27" s="88"/>
      <c r="L27" s="90">
        <f t="shared" si="1"/>
        <v>0</v>
      </c>
      <c r="M27" s="114">
        <f t="shared" si="2"/>
        <v>0</v>
      </c>
      <c r="N27" s="120"/>
      <c r="O27" s="121"/>
      <c r="P27" s="114">
        <f t="shared" si="3"/>
      </c>
      <c r="Q27" s="53"/>
    </row>
    <row r="28" spans="1:17" ht="15.75" customHeight="1">
      <c r="A28" s="70"/>
      <c r="B28" s="105">
        <v>77</v>
      </c>
      <c r="C28" s="62"/>
      <c r="D28" s="62"/>
      <c r="E28" s="62"/>
      <c r="F28" s="88"/>
      <c r="G28" s="88"/>
      <c r="H28" s="88"/>
      <c r="I28" s="88"/>
      <c r="J28" s="89">
        <f t="shared" si="0"/>
        <v>0</v>
      </c>
      <c r="K28" s="88"/>
      <c r="L28" s="90">
        <f t="shared" si="1"/>
        <v>0</v>
      </c>
      <c r="M28" s="114">
        <f t="shared" si="2"/>
        <v>0</v>
      </c>
      <c r="N28" s="120"/>
      <c r="O28" s="121"/>
      <c r="P28" s="114">
        <f t="shared" si="3"/>
      </c>
      <c r="Q28" s="53"/>
    </row>
    <row r="29" spans="1:17" ht="15.75" customHeight="1">
      <c r="A29" s="70"/>
      <c r="B29" s="105">
        <v>78</v>
      </c>
      <c r="C29" s="62"/>
      <c r="D29" s="62"/>
      <c r="E29" s="62"/>
      <c r="F29" s="88"/>
      <c r="G29" s="88"/>
      <c r="H29" s="88"/>
      <c r="I29" s="88"/>
      <c r="J29" s="89">
        <f t="shared" si="0"/>
        <v>0</v>
      </c>
      <c r="K29" s="88"/>
      <c r="L29" s="90">
        <f t="shared" si="1"/>
        <v>0</v>
      </c>
      <c r="M29" s="114">
        <f t="shared" si="2"/>
        <v>0</v>
      </c>
      <c r="N29" s="120"/>
      <c r="O29" s="121"/>
      <c r="P29" s="114">
        <f t="shared" si="3"/>
      </c>
      <c r="Q29" s="53"/>
    </row>
    <row r="30" spans="1:17" ht="15.75" customHeight="1">
      <c r="A30" s="70"/>
      <c r="B30" s="105">
        <v>79</v>
      </c>
      <c r="C30" s="62"/>
      <c r="D30" s="62"/>
      <c r="E30" s="62"/>
      <c r="F30" s="88"/>
      <c r="G30" s="88"/>
      <c r="H30" s="88"/>
      <c r="I30" s="88"/>
      <c r="J30" s="89">
        <f t="shared" si="0"/>
        <v>0</v>
      </c>
      <c r="K30" s="88"/>
      <c r="L30" s="90">
        <f t="shared" si="1"/>
        <v>0</v>
      </c>
      <c r="M30" s="114">
        <f t="shared" si="2"/>
        <v>0</v>
      </c>
      <c r="N30" s="120"/>
      <c r="O30" s="121"/>
      <c r="P30" s="114">
        <f t="shared" si="3"/>
      </c>
      <c r="Q30" s="53"/>
    </row>
    <row r="31" spans="1:17" ht="15.75" customHeight="1">
      <c r="A31" s="70"/>
      <c r="B31" s="105">
        <v>80</v>
      </c>
      <c r="C31" s="62"/>
      <c r="D31" s="62"/>
      <c r="E31" s="62"/>
      <c r="F31" s="88"/>
      <c r="G31" s="88"/>
      <c r="H31" s="88"/>
      <c r="I31" s="88"/>
      <c r="J31" s="89">
        <f t="shared" si="0"/>
        <v>0</v>
      </c>
      <c r="K31" s="88"/>
      <c r="L31" s="90">
        <f t="shared" si="1"/>
        <v>0</v>
      </c>
      <c r="M31" s="114">
        <f t="shared" si="2"/>
        <v>0</v>
      </c>
      <c r="N31" s="120"/>
      <c r="O31" s="121"/>
      <c r="P31" s="114">
        <f t="shared" si="3"/>
      </c>
      <c r="Q31" s="53"/>
    </row>
    <row r="32" spans="1:17" ht="15.75" customHeight="1" thickBot="1">
      <c r="A32" s="70"/>
      <c r="B32" s="105">
        <v>81</v>
      </c>
      <c r="C32" s="62"/>
      <c r="D32" s="62"/>
      <c r="E32" s="62"/>
      <c r="F32" s="96"/>
      <c r="G32" s="96"/>
      <c r="H32" s="96"/>
      <c r="I32" s="96"/>
      <c r="J32" s="97">
        <f t="shared" si="0"/>
        <v>0</v>
      </c>
      <c r="K32" s="96"/>
      <c r="L32" s="98">
        <f t="shared" si="1"/>
        <v>0</v>
      </c>
      <c r="M32" s="114">
        <f t="shared" si="2"/>
        <v>0</v>
      </c>
      <c r="N32" s="122"/>
      <c r="O32" s="123"/>
      <c r="P32" s="114">
        <f t="shared" si="3"/>
      </c>
      <c r="Q32" s="53"/>
    </row>
    <row r="33" spans="1:17" ht="15.75" customHeight="1" thickBot="1">
      <c r="A33" s="70"/>
      <c r="B33" s="289" t="s">
        <v>42</v>
      </c>
      <c r="C33" s="289"/>
      <c r="D33" s="289"/>
      <c r="E33" s="290"/>
      <c r="F33" s="99">
        <f>SUM(F6:F32)+intercalare!F33</f>
        <v>0</v>
      </c>
      <c r="G33" s="99">
        <f>SUM(G6:G32)+intercalare!G33</f>
        <v>0</v>
      </c>
      <c r="H33" s="99">
        <f>SUM(H6:H32)+intercalare!H33</f>
        <v>0</v>
      </c>
      <c r="I33" s="99">
        <f>SUM(I6:I32)+intercalare!I33</f>
        <v>0</v>
      </c>
      <c r="J33" s="99">
        <f>SUM(J6:J32)+intercalare!J33</f>
        <v>0</v>
      </c>
      <c r="K33" s="99">
        <f>SUM(K6:K32)+intercalare!K33</f>
        <v>0</v>
      </c>
      <c r="L33" s="99">
        <f>SUM(L6:L32)+intercalare!L33</f>
        <v>0</v>
      </c>
      <c r="M33" s="99">
        <f>SUM(M6:M32)+intercalare!M33</f>
        <v>0</v>
      </c>
      <c r="N33" s="154">
        <f>M33*IF(fronte!E17="art. 8 Locazione permanente",0.6,0.2)</f>
        <v>0</v>
      </c>
      <c r="O33" s="70"/>
      <c r="P33" s="95"/>
      <c r="Q33" s="53"/>
    </row>
    <row r="34" spans="1:17" ht="7.5" customHeight="1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53"/>
    </row>
    <row r="35" spans="1:16" ht="13.5" customHeight="1" thickBot="1">
      <c r="A35" s="70"/>
      <c r="B35" s="296">
        <f>CONCATENATE(fronte!G29,fronte!B30)</f>
      </c>
      <c r="C35" s="296"/>
      <c r="D35" s="296"/>
      <c r="E35" s="296"/>
      <c r="F35" s="296"/>
      <c r="G35" s="296"/>
      <c r="H35" s="296"/>
      <c r="I35" s="296"/>
      <c r="J35" s="296"/>
      <c r="K35" s="106">
        <f>IF(J33&gt;snr45,"Snr &gt; 45%","")</f>
      </c>
      <c r="L35" s="106">
        <f>IF(K33&gt;snr45,"Sp &gt; 45%","")</f>
      </c>
      <c r="M35" s="292" t="str">
        <f>CONCATENATE("Contributo concedibile "&amp;IF(fronte!E17="art. 8 Locazione permanente","60%","20%"))</f>
        <v>Contributo concedibile 60%</v>
      </c>
      <c r="N35" s="293"/>
      <c r="O35" s="107"/>
      <c r="P35" s="155">
        <f>IF(percentua&lt;=contreuro,percentua,contreuro)</f>
        <v>0</v>
      </c>
    </row>
    <row r="36" spans="1:15" ht="12.75">
      <c r="A36" s="70"/>
      <c r="B36" s="68"/>
      <c r="C36" s="68"/>
      <c r="D36" s="68"/>
      <c r="E36" s="68"/>
      <c r="F36" s="68"/>
      <c r="G36" s="68"/>
      <c r="H36" s="68"/>
      <c r="I36" s="68"/>
      <c r="K36" s="68"/>
      <c r="O36" s="68"/>
    </row>
  </sheetData>
  <sheetProtection password="C7CE" sheet="1" objects="1" scenarios="1"/>
  <mergeCells count="16">
    <mergeCell ref="P3:P4"/>
    <mergeCell ref="B33:E33"/>
    <mergeCell ref="B2:P2"/>
    <mergeCell ref="B3:B4"/>
    <mergeCell ref="C3:C4"/>
    <mergeCell ref="D3:D4"/>
    <mergeCell ref="E3:E4"/>
    <mergeCell ref="F3:F4"/>
    <mergeCell ref="G3:J3"/>
    <mergeCell ref="K3:K4"/>
    <mergeCell ref="B35:J35"/>
    <mergeCell ref="M35:N35"/>
    <mergeCell ref="N3:N4"/>
    <mergeCell ref="O3:O4"/>
    <mergeCell ref="L3:L4"/>
    <mergeCell ref="M3:M4"/>
  </mergeCells>
  <dataValidations count="1">
    <dataValidation type="decimal" allowBlank="1" showInputMessage="1" showErrorMessage="1" errorTitle="LIMITAZIONI" error="La superfice non può essere superiore a 95mq e non essere inferiore a 35mq" sqref="F6:F32">
      <formula1>35</formula1>
      <formula2>95</formula2>
    </dataValidation>
  </dataValidations>
  <printOptions/>
  <pageMargins left="0.38" right="0.55" top="0.18" bottom="0.12" header="0.14" footer="0.14"/>
  <pageSetup horizontalDpi="360" verticalDpi="36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70"/>
  <sheetViews>
    <sheetView showGridLines="0" zoomScalePageLayoutView="0" workbookViewId="0" topLeftCell="A1">
      <selection activeCell="AN13" sqref="AN13"/>
    </sheetView>
  </sheetViews>
  <sheetFormatPr defaultColWidth="9.140625" defaultRowHeight="12.75"/>
  <cols>
    <col min="1" max="38" width="2.28125" style="0" customWidth="1"/>
    <col min="39" max="39" width="2.57421875" style="0" customWidth="1"/>
  </cols>
  <sheetData>
    <row r="1" spans="1:39" ht="12.75">
      <c r="A1" s="8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5"/>
      <c r="AM1" s="2"/>
    </row>
    <row r="2" spans="1:39" ht="15.75">
      <c r="A2" s="1"/>
      <c r="B2" s="8" t="s">
        <v>14</v>
      </c>
      <c r="C2" s="9"/>
      <c r="D2" s="9"/>
      <c r="E2" s="9"/>
      <c r="F2" s="9"/>
      <c r="G2" s="9"/>
      <c r="H2" s="9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8" t="s">
        <v>15</v>
      </c>
      <c r="U2" s="9"/>
      <c r="V2" s="9"/>
      <c r="W2" s="9"/>
      <c r="X2" s="9"/>
      <c r="Y2" s="9"/>
      <c r="Z2" s="9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2"/>
      <c r="AL2" s="4"/>
      <c r="AM2" s="2"/>
    </row>
    <row r="3" spans="1:39" ht="15">
      <c r="A3" s="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4"/>
      <c r="AM3" s="2"/>
    </row>
    <row r="4" spans="1:39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"/>
      <c r="AM4" s="2"/>
    </row>
    <row r="5" spans="1:39" ht="12.75">
      <c r="A5" s="87"/>
      <c r="B5" s="315" t="s">
        <v>16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2"/>
      <c r="T5" s="315" t="s">
        <v>17</v>
      </c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2"/>
      <c r="AL5" s="4"/>
      <c r="AM5" s="2"/>
    </row>
    <row r="6" spans="1:39" ht="12.75">
      <c r="A6" s="87"/>
      <c r="B6" s="316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4"/>
      <c r="T6" s="316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4"/>
      <c r="AL6" s="4"/>
      <c r="AM6" s="2"/>
    </row>
    <row r="7" spans="1:39" ht="12.75">
      <c r="A7" s="8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14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5"/>
      <c r="AL7" s="4"/>
      <c r="AM7" s="2"/>
    </row>
    <row r="8" spans="1:39" ht="14.25" customHeight="1">
      <c r="A8" s="8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1"/>
      <c r="U8" s="318" t="str">
        <f>CONCATENATE("Il sottoscritto dichiara che le superfici: superfice utile di mq ",mqsu,", la superfice non residenziale di mq ",mqsnr,", la superfice a parcheggio di mq ",mqsp," corrispondono a tutte quelle del progetto approvato dalla Commissione edilizia in data ",fronte!I41)</f>
        <v>Il sottoscritto dichiara che le superfici: superfice utile di mq 0, la superfice non residenziale di mq 0, la superfice a parcheggio di mq 0 corrispondono a tutte quelle del progetto approvato dalla Commissione edilizia in data 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4"/>
      <c r="AL8" s="4"/>
      <c r="AM8" s="2"/>
    </row>
    <row r="9" spans="1:39" ht="14.25" customHeight="1">
      <c r="A9" s="8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1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4"/>
      <c r="AL9" s="4"/>
      <c r="AM9" s="2"/>
    </row>
    <row r="10" spans="1:39" ht="14.25" customHeight="1">
      <c r="A10" s="8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1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4"/>
      <c r="AL10" s="4"/>
      <c r="AM10" s="2"/>
    </row>
    <row r="11" spans="1:39" ht="12.75" customHeight="1">
      <c r="A11" s="8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1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4"/>
      <c r="AL11" s="4"/>
      <c r="AM11" s="2"/>
    </row>
    <row r="12" spans="1:39" ht="12.75" customHeight="1">
      <c r="A12" s="8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1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4"/>
      <c r="AL12" s="4"/>
      <c r="AM12" s="2"/>
    </row>
    <row r="13" spans="1:39" ht="12.75" customHeight="1">
      <c r="A13" s="8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76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77"/>
      <c r="AL13" s="4"/>
      <c r="AM13" s="2"/>
    </row>
    <row r="14" spans="1:39" ht="14.25" customHeight="1">
      <c r="A14" s="8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6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77"/>
      <c r="AL14" s="4"/>
      <c r="AM14" s="2"/>
    </row>
    <row r="15" spans="1:39" ht="14.25" customHeight="1">
      <c r="A15" s="87"/>
      <c r="B15" s="310" t="s">
        <v>86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2"/>
      <c r="T15" s="79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80"/>
      <c r="AL15" s="4"/>
      <c r="AM15" s="2"/>
    </row>
    <row r="16" spans="1:39" ht="12.75">
      <c r="A16" s="87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4"/>
      <c r="T16" s="1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4"/>
      <c r="AL16" s="4"/>
      <c r="AM16" s="2"/>
    </row>
    <row r="17" spans="1:39" ht="12.75">
      <c r="A17" s="8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5"/>
      <c r="T17" s="1"/>
      <c r="AK17" s="4"/>
      <c r="AL17" s="4"/>
      <c r="AM17" s="2"/>
    </row>
    <row r="18" spans="1:39" ht="14.25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1"/>
      <c r="U18" s="297" t="s">
        <v>99</v>
      </c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101"/>
      <c r="AK18" s="4"/>
      <c r="AL18" s="4"/>
      <c r="AM18" s="2"/>
    </row>
    <row r="19" spans="1:39" ht="15">
      <c r="A19" s="8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1"/>
      <c r="U19" s="317" t="s">
        <v>100</v>
      </c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298"/>
      <c r="AI19" s="299"/>
      <c r="AJ19" s="300"/>
      <c r="AK19" s="4"/>
      <c r="AL19" s="4"/>
      <c r="AM19" s="2"/>
    </row>
    <row r="20" spans="1:39" ht="14.25">
      <c r="A20" s="8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4"/>
      <c r="AL20" s="4"/>
      <c r="AM20" s="2"/>
    </row>
    <row r="21" spans="1:39" ht="14.25">
      <c r="A21" s="8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4"/>
      <c r="AL21" s="4"/>
      <c r="AM21" s="2"/>
    </row>
    <row r="22" spans="1:39" ht="14.25">
      <c r="A22" s="8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4"/>
      <c r="AL22" s="4"/>
      <c r="AM22" s="2"/>
    </row>
    <row r="23" spans="1:39" ht="12.75" customHeight="1">
      <c r="A23" s="8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4"/>
      <c r="AL23" s="4"/>
      <c r="AM23" s="2"/>
    </row>
    <row r="24" spans="1:39" ht="12.75" customHeight="1">
      <c r="A24" s="8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80"/>
      <c r="T24" s="7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80"/>
      <c r="AL24" s="4"/>
      <c r="AM24" s="2"/>
    </row>
    <row r="25" spans="1:39" ht="12.75">
      <c r="A25" s="8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4"/>
      <c r="AM25" s="2"/>
    </row>
    <row r="26" spans="1:39" ht="12.75">
      <c r="A26" s="87"/>
      <c r="B26" s="303" t="s">
        <v>19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5"/>
      <c r="T26" s="308" t="s">
        <v>18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5"/>
      <c r="AL26" s="4"/>
      <c r="AM26" s="2"/>
    </row>
    <row r="27" spans="1:39" ht="12.75">
      <c r="A27" s="87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7"/>
      <c r="T27" s="309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7"/>
      <c r="AL27" s="4"/>
      <c r="AM27" s="2"/>
    </row>
    <row r="28" spans="1:39" ht="18.75" customHeight="1">
      <c r="A28" s="8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5"/>
      <c r="T28" s="8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85"/>
      <c r="AL28" s="4"/>
      <c r="AM28" s="2"/>
    </row>
    <row r="29" spans="1:39" ht="18.75" customHeight="1">
      <c r="A29" s="8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/>
      <c r="AL29" s="4"/>
      <c r="AM29" s="2"/>
    </row>
    <row r="30" spans="1:39" ht="18.75" customHeight="1">
      <c r="A30" s="8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2"/>
    </row>
    <row r="31" spans="1:39" ht="18.75" customHeight="1">
      <c r="A31" s="8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2"/>
    </row>
    <row r="32" spans="1:39" ht="12.75">
      <c r="A32" s="8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2"/>
    </row>
    <row r="33" spans="1:39" ht="15" customHeight="1">
      <c r="A33" s="8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2"/>
    </row>
    <row r="34" spans="1:39" ht="15" customHeight="1">
      <c r="A34" s="8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2"/>
    </row>
    <row r="35" spans="1:39" ht="15" customHeight="1">
      <c r="A35" s="8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2"/>
    </row>
    <row r="36" spans="1:39" ht="15" customHeight="1">
      <c r="A36" s="8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7"/>
      <c r="AL36" s="4"/>
      <c r="AM36" s="2"/>
    </row>
    <row r="37" spans="1:39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2"/>
    </row>
    <row r="38" spans="1:39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ht="14.25" customHeight="1">
      <c r="AM39" s="2"/>
    </row>
    <row r="40" spans="2:39" ht="18.75" customHeight="1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AM40" s="2"/>
    </row>
    <row r="41" spans="2:39" ht="18.7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AM41" s="2"/>
    </row>
    <row r="42" spans="2:39" ht="12.7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AM42" s="2"/>
    </row>
    <row r="43" spans="2:39" ht="12.7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AM43" s="2"/>
    </row>
    <row r="44" spans="2:39" ht="18.75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AM44" s="2"/>
    </row>
    <row r="45" spans="2:39" ht="18.75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AM45" s="2"/>
    </row>
    <row r="46" spans="2:39" ht="18.75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AM46" s="2"/>
    </row>
    <row r="47" spans="2:39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AM47" s="2"/>
    </row>
    <row r="48" ht="18.75" customHeight="1">
      <c r="AM48" s="2"/>
    </row>
    <row r="49" spans="27:39" ht="12.75">
      <c r="AA49" s="81"/>
      <c r="AB49" s="91"/>
      <c r="AC49" s="91"/>
      <c r="AD49" s="91"/>
      <c r="AE49" s="91"/>
      <c r="AF49" s="91"/>
      <c r="AG49" s="91"/>
      <c r="AH49" s="91"/>
      <c r="AM49" s="2"/>
    </row>
    <row r="50" spans="28:39" ht="12.75">
      <c r="AB50" s="92"/>
      <c r="AC50" s="92"/>
      <c r="AD50" s="92"/>
      <c r="AE50" s="92"/>
      <c r="AF50" s="92"/>
      <c r="AG50" s="92"/>
      <c r="AH50" s="92"/>
      <c r="AM50" s="2"/>
    </row>
    <row r="51" ht="12.75">
      <c r="AM51" s="2"/>
    </row>
    <row r="52" ht="12.75">
      <c r="AM52" s="2"/>
    </row>
    <row r="53" ht="12.75">
      <c r="AM53" s="2"/>
    </row>
    <row r="54" ht="12.75">
      <c r="AM54" s="2"/>
    </row>
    <row r="55" ht="12.75">
      <c r="AM55" s="2"/>
    </row>
    <row r="56" ht="12.75">
      <c r="AM56" s="2"/>
    </row>
    <row r="57" ht="12.75">
      <c r="AM57" s="2"/>
    </row>
    <row r="58" ht="12.75">
      <c r="AM58" s="2"/>
    </row>
    <row r="59" ht="12.75">
      <c r="AM59" s="2"/>
    </row>
    <row r="60" ht="12.75">
      <c r="AM60" s="2"/>
    </row>
    <row r="61" ht="12.75">
      <c r="AM61" s="2"/>
    </row>
    <row r="62" ht="12.75">
      <c r="AM62" s="2"/>
    </row>
    <row r="63" ht="12.75">
      <c r="AM63" s="2"/>
    </row>
    <row r="64" ht="12.75">
      <c r="AM64" s="2"/>
    </row>
    <row r="65" ht="12.75">
      <c r="AM65" s="2"/>
    </row>
    <row r="66" ht="12.75">
      <c r="AM66" s="2"/>
    </row>
    <row r="67" ht="12.75">
      <c r="AM67" s="2"/>
    </row>
    <row r="68" ht="12.75">
      <c r="AM68" s="2"/>
    </row>
    <row r="69" ht="12.75">
      <c r="AM69" s="2"/>
    </row>
    <row r="70" ht="12.75">
      <c r="AM70" s="2"/>
    </row>
    <row r="71" ht="12.75">
      <c r="AM71" s="2"/>
    </row>
    <row r="72" ht="12.75">
      <c r="AM72" s="2"/>
    </row>
    <row r="73" ht="12.75">
      <c r="AM73" s="2"/>
    </row>
    <row r="74" ht="12.75">
      <c r="AM74" s="2"/>
    </row>
    <row r="75" ht="12.75">
      <c r="AM75" s="2"/>
    </row>
    <row r="76" ht="12.75">
      <c r="AM76" s="2"/>
    </row>
    <row r="77" ht="12.75">
      <c r="AM77" s="2"/>
    </row>
    <row r="78" ht="12.75">
      <c r="AM78" s="2"/>
    </row>
    <row r="79" ht="12.75">
      <c r="AM79" s="2"/>
    </row>
    <row r="80" ht="12.75">
      <c r="AM80" s="2"/>
    </row>
    <row r="81" ht="12.75">
      <c r="AM81" s="2"/>
    </row>
    <row r="82" ht="12.75">
      <c r="AM82" s="2"/>
    </row>
    <row r="83" ht="12.75">
      <c r="AM83" s="2"/>
    </row>
    <row r="84" ht="12.75">
      <c r="AM84" s="2"/>
    </row>
    <row r="85" ht="12.75">
      <c r="AM85" s="2"/>
    </row>
    <row r="86" ht="12.75">
      <c r="AM86" s="2"/>
    </row>
    <row r="87" ht="12.75">
      <c r="AM87" s="2"/>
    </row>
    <row r="88" ht="12.75">
      <c r="AM88" s="2"/>
    </row>
    <row r="89" ht="12.75">
      <c r="AM89" s="2"/>
    </row>
    <row r="90" ht="12.75">
      <c r="AM90" s="2"/>
    </row>
    <row r="91" ht="12.75">
      <c r="AM91" s="2"/>
    </row>
    <row r="92" ht="12.75">
      <c r="AM92" s="2"/>
    </row>
    <row r="93" ht="12.75">
      <c r="AM93" s="2"/>
    </row>
    <row r="94" ht="12.75">
      <c r="AM94" s="2"/>
    </row>
    <row r="95" ht="12.75">
      <c r="AM95" s="2"/>
    </row>
    <row r="96" ht="12.75">
      <c r="AM96" s="2"/>
    </row>
    <row r="97" ht="12.75">
      <c r="AM97" s="2"/>
    </row>
    <row r="98" ht="12.75">
      <c r="AM98" s="2"/>
    </row>
    <row r="99" ht="12.75">
      <c r="AM99" s="2"/>
    </row>
    <row r="100" ht="12.75">
      <c r="AM100" s="2"/>
    </row>
    <row r="101" ht="12.75">
      <c r="AM101" s="2"/>
    </row>
    <row r="102" ht="12.75">
      <c r="AM102" s="2"/>
    </row>
    <row r="103" ht="12.75">
      <c r="AM103" s="2"/>
    </row>
    <row r="104" ht="12.75">
      <c r="AM104" s="2"/>
    </row>
    <row r="105" ht="12.75">
      <c r="AM105" s="2"/>
    </row>
    <row r="106" ht="12.75">
      <c r="AM106" s="2"/>
    </row>
    <row r="107" ht="12.75">
      <c r="AM107" s="2"/>
    </row>
    <row r="108" ht="12.75">
      <c r="AM108" s="2"/>
    </row>
    <row r="109" ht="12.75">
      <c r="AM109" s="2"/>
    </row>
    <row r="110" ht="12.75">
      <c r="AM110" s="2"/>
    </row>
    <row r="111" ht="12.75">
      <c r="AM111" s="2"/>
    </row>
    <row r="112" ht="12.75">
      <c r="AM112" s="2"/>
    </row>
    <row r="113" ht="12.75">
      <c r="AM113" s="2"/>
    </row>
    <row r="114" ht="12.75">
      <c r="AM114" s="2"/>
    </row>
    <row r="115" ht="12.75">
      <c r="AM115" s="2"/>
    </row>
    <row r="116" ht="12.75">
      <c r="AM116" s="2"/>
    </row>
    <row r="117" ht="12.75">
      <c r="AM117" s="2"/>
    </row>
    <row r="118" ht="12.75">
      <c r="AM118" s="2"/>
    </row>
    <row r="119" ht="12.75">
      <c r="AM119" s="2"/>
    </row>
    <row r="120" ht="12.75">
      <c r="AM120" s="2"/>
    </row>
    <row r="121" ht="12.75">
      <c r="AM121" s="2"/>
    </row>
    <row r="122" ht="12.75">
      <c r="AM122" s="2"/>
    </row>
    <row r="123" ht="12.75">
      <c r="AM123" s="2"/>
    </row>
    <row r="124" ht="12.75">
      <c r="AM124" s="2"/>
    </row>
    <row r="125" ht="12.75">
      <c r="AM125" s="2"/>
    </row>
    <row r="126" ht="12.75">
      <c r="AM126" s="2"/>
    </row>
    <row r="127" ht="12.75">
      <c r="AM127" s="2"/>
    </row>
    <row r="128" ht="12.75">
      <c r="AM128" s="2"/>
    </row>
    <row r="129" ht="12.75">
      <c r="AM129" s="2"/>
    </row>
    <row r="130" ht="12.75">
      <c r="AM130" s="2"/>
    </row>
    <row r="131" ht="12.75">
      <c r="AM131" s="2"/>
    </row>
    <row r="132" ht="12.75">
      <c r="AM132" s="2"/>
    </row>
    <row r="133" ht="12.75">
      <c r="AM133" s="2"/>
    </row>
    <row r="134" ht="12.75">
      <c r="AM134" s="2"/>
    </row>
    <row r="135" ht="12.75">
      <c r="AM135" s="2"/>
    </row>
    <row r="136" ht="12.75">
      <c r="AM136" s="2"/>
    </row>
    <row r="137" ht="12.75">
      <c r="AM137" s="2"/>
    </row>
    <row r="138" ht="12.75">
      <c r="AM138" s="2"/>
    </row>
    <row r="139" ht="12.75">
      <c r="AM139" s="2"/>
    </row>
    <row r="140" ht="12.75">
      <c r="AM140" s="2"/>
    </row>
    <row r="141" ht="12.75">
      <c r="AM141" s="2"/>
    </row>
    <row r="142" ht="12.75">
      <c r="AM142" s="2"/>
    </row>
    <row r="143" ht="12.75">
      <c r="AM143" s="2"/>
    </row>
    <row r="144" ht="12.75">
      <c r="AM144" s="2"/>
    </row>
    <row r="145" ht="12.75">
      <c r="AM145" s="2"/>
    </row>
    <row r="146" ht="12.75">
      <c r="AM146" s="2"/>
    </row>
    <row r="147" ht="12.75">
      <c r="AM147" s="2"/>
    </row>
    <row r="148" ht="12.75">
      <c r="AM148" s="2"/>
    </row>
    <row r="149" ht="12.75">
      <c r="AM149" s="2"/>
    </row>
    <row r="150" ht="12.75">
      <c r="AM150" s="2"/>
    </row>
    <row r="151" ht="12.75">
      <c r="AM151" s="2"/>
    </row>
    <row r="152" ht="12.75">
      <c r="AM152" s="2"/>
    </row>
    <row r="153" ht="12.75">
      <c r="AM153" s="2"/>
    </row>
    <row r="154" ht="12.75">
      <c r="AM154" s="2"/>
    </row>
    <row r="155" ht="12.75">
      <c r="AM155" s="2"/>
    </row>
    <row r="156" ht="12.75">
      <c r="AM156" s="2"/>
    </row>
    <row r="157" ht="12.75">
      <c r="AM157" s="2"/>
    </row>
    <row r="158" ht="12.75">
      <c r="AM158" s="2"/>
    </row>
    <row r="159" ht="12.75">
      <c r="AM159" s="2"/>
    </row>
    <row r="160" ht="12.75">
      <c r="AM160" s="2"/>
    </row>
    <row r="161" ht="12.75">
      <c r="AM161" s="2"/>
    </row>
    <row r="162" ht="12.75">
      <c r="AM162" s="2"/>
    </row>
    <row r="163" ht="12.75">
      <c r="AM163" s="2"/>
    </row>
    <row r="164" ht="12.75">
      <c r="AM164" s="2"/>
    </row>
    <row r="165" ht="12.75">
      <c r="AM165" s="2"/>
    </row>
    <row r="166" ht="12.75">
      <c r="AM166" s="2"/>
    </row>
    <row r="167" ht="12.75">
      <c r="AM167" s="2"/>
    </row>
    <row r="168" ht="12.75">
      <c r="AM168" s="2"/>
    </row>
    <row r="169" ht="12.75">
      <c r="AM169" s="2"/>
    </row>
    <row r="170" ht="12.75">
      <c r="AM170" s="2"/>
    </row>
  </sheetData>
  <sheetProtection password="C7CE" sheet="1" objects="1" scenarios="1"/>
  <mergeCells count="11">
    <mergeCell ref="U8:AJ16"/>
    <mergeCell ref="U18:AI18"/>
    <mergeCell ref="AH19:AJ19"/>
    <mergeCell ref="I2:S2"/>
    <mergeCell ref="AA2:AK2"/>
    <mergeCell ref="B26:S27"/>
    <mergeCell ref="T26:AK27"/>
    <mergeCell ref="B15:S16"/>
    <mergeCell ref="B5:S6"/>
    <mergeCell ref="T5:AK6"/>
    <mergeCell ref="U19:AG19"/>
  </mergeCells>
  <printOptions/>
  <pageMargins left="0.58" right="0.68" top="0.6" bottom="0.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 179</dc:title>
  <dc:subject/>
  <dc:creator>regione lazio</dc:creator>
  <cp:keywords/>
  <dc:description/>
  <cp:lastModifiedBy>Valentina Stortoni</cp:lastModifiedBy>
  <cp:lastPrinted>2005-07-20T06:41:53Z</cp:lastPrinted>
  <dcterms:created xsi:type="dcterms:W3CDTF">1997-11-24T16:03:49Z</dcterms:created>
  <dcterms:modified xsi:type="dcterms:W3CDTF">2016-02-15T13:40:30Z</dcterms:modified>
  <cp:category/>
  <cp:version/>
  <cp:contentType/>
  <cp:contentStatus/>
</cp:coreProperties>
</file>