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Questa_cartella_di_lavoro" defaultThemeVersion="202300"/>
  <mc:AlternateContent xmlns:mc="http://schemas.openxmlformats.org/markup-compatibility/2006">
    <mc:Choice Requires="x15">
      <x15ac:absPath xmlns:x15ac="http://schemas.microsoft.com/office/spreadsheetml/2010/11/ac" url="https://laziocrea-my.sharepoint.com/personal/roberta_pala_laziocrea_it/Documents/Desktop/Atti/"/>
    </mc:Choice>
  </mc:AlternateContent>
  <xr:revisionPtr revIDLastSave="0" documentId="8_{D1D47886-C9EF-414F-992A-08BC1FE86D43}" xr6:coauthVersionLast="47" xr6:coauthVersionMax="47" xr10:uidLastSave="{00000000-0000-0000-0000-000000000000}"/>
  <bookViews>
    <workbookView xWindow="24" yWindow="0" windowWidth="23016" windowHeight="12240" tabRatio="925" activeTab="1" xr2:uid="{B65531CB-E711-4D76-939C-2E1DE1538A8C}"/>
  </bookViews>
  <sheets>
    <sheet name="FRONTESPIZIO" sheetId="45" r:id="rId1"/>
    <sheet name="INDICE" sheetId="36" r:id="rId2"/>
    <sheet name="1 REGIME FONDIARIO" sheetId="8" r:id="rId3"/>
    <sheet name="2.1 PMA IMPRESA" sheetId="37" r:id="rId4"/>
    <sheet name="2.2 PMA AZIENDA" sheetId="10" r:id="rId5"/>
    <sheet name="3 VERIFICA PREMINENZA" sheetId="16" r:id="rId6"/>
    <sheet name="4.1 DOTAZIONI AZIENDALI" sheetId="17" r:id="rId7"/>
    <sheet name="4.2 MANODOPERA " sheetId="44" r:id="rId8"/>
    <sheet name="4.3 COSTI-RICAVI COLTIVAZIONE" sheetId="41" r:id="rId9"/>
    <sheet name="4.4 COSTI-RICAVI ALLEVAMENTO" sheetId="38" r:id="rId10"/>
    <sheet name="4.5 COSTI RICAVI TRASFORMAZIONE" sheetId="42" r:id="rId11"/>
    <sheet name="4.6 COSTI RICAVI ALTRE ATTIVITA" sheetId="39" r:id="rId12"/>
    <sheet name="4.7 ALTRE SPESE" sheetId="43" r:id="rId13"/>
    <sheet name="4.8 BILANCIO ECONOMICO" sheetId="40" r:id="rId14"/>
    <sheet name="5 REQUISITI EDIFICATORI" sheetId="22" r:id="rId15"/>
    <sheet name="6 FABBRICATI AZIENDALI" sheetId="23" r:id="rId16"/>
    <sheet name="7 DIM NUOVI FABBRICATI" sheetId="24" r:id="rId17"/>
    <sheet name="8.GESTIONE REFLUI" sheetId="21" r:id="rId18"/>
    <sheet name="PRIVACY" sheetId="47" r:id="rId19"/>
  </sheets>
  <externalReferences>
    <externalReference r:id="rId20"/>
  </externalReferences>
  <definedNames>
    <definedName name="_Hlk188605736" localSheetId="0">FRONTESPIZIO!$A$18</definedName>
    <definedName name="_Hlk188605736" localSheetId="18">PRIVACY!$A$22</definedName>
    <definedName name="_Hlk188605764" localSheetId="0">FRONTESPIZIO!#REF!</definedName>
    <definedName name="_Hlk188605764" localSheetId="18">PRIVACY!#REF!</definedName>
    <definedName name="_Hlk188605788" localSheetId="0">FRONTESPIZIO!$A$23</definedName>
    <definedName name="_Hlk188605788" localSheetId="18">PRIVACY!#REF!</definedName>
    <definedName name="_xlnm.Print_Area" localSheetId="2">'1 REGIME FONDIARIO'!$A$1:$AL$137</definedName>
    <definedName name="_xlnm.Print_Area" localSheetId="3">'2.1 PMA IMPRESA'!$A$1:$P$120</definedName>
    <definedName name="_xlnm.Print_Area" localSheetId="4">'2.2 PMA AZIENDA'!$A$1:$AJ$174</definedName>
    <definedName name="_xlnm.Print_Area" localSheetId="5">'3 VERIFICA PREMINENZA'!$A$1:$W$62</definedName>
    <definedName name="_xlnm.Print_Area" localSheetId="6">'4.1 DOTAZIONI AZIENDALI'!$A$1:$AQ$147</definedName>
    <definedName name="_xlnm.Print_Area" localSheetId="7">'4.2 MANODOPERA '!$A$1:$X$43</definedName>
    <definedName name="_xlnm.Print_Area" localSheetId="8">'4.3 COSTI-RICAVI COLTIVAZIONE'!$A$1:$AR$19</definedName>
    <definedName name="_xlnm.Print_Area" localSheetId="9">'4.4 COSTI-RICAVI ALLEVAMENTO'!$A$1:$BJ$37</definedName>
    <definedName name="_xlnm.Print_Area" localSheetId="10">'4.5 COSTI RICAVI TRASFORMAZIONE'!$A$1:$Z$32</definedName>
    <definedName name="_xlnm.Print_Area" localSheetId="11">'4.6 COSTI RICAVI ALTRE ATTIVITA'!$A$1:$W$28</definedName>
    <definedName name="_xlnm.Print_Area" localSheetId="12">'4.7 ALTRE SPESE'!$A$1:$AL$41</definedName>
    <definedName name="_xlnm.Print_Area" localSheetId="14">'5 REQUISITI EDIFICATORI'!$A$1:$AJ$43</definedName>
    <definedName name="_xlnm.Print_Area" localSheetId="1">INDICE!$A$1:$F$44</definedName>
    <definedName name="_xlnm.Print_Titles" localSheetId="3">'2.1 PMA IMPRESA'!$1:$7</definedName>
    <definedName name="_xlnm.Print_Titles" localSheetId="4">'2.2 PMA AZIENDA'!$1:$1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7" i="16" l="1"/>
  <c r="P118" i="37"/>
  <c r="P117" i="37"/>
  <c r="P116" i="37"/>
  <c r="P115" i="37"/>
  <c r="P114" i="37"/>
  <c r="P113" i="37"/>
  <c r="P112" i="37"/>
  <c r="P111" i="37"/>
  <c r="P110" i="37"/>
  <c r="L110" i="37"/>
  <c r="J110" i="37"/>
  <c r="P109" i="37"/>
  <c r="P108" i="37"/>
  <c r="P107" i="37"/>
  <c r="P106" i="37"/>
  <c r="P105" i="37"/>
  <c r="P104" i="37"/>
  <c r="P103" i="37"/>
  <c r="P102" i="37"/>
  <c r="P101" i="37"/>
  <c r="L101" i="37"/>
  <c r="J101" i="37"/>
  <c r="P100" i="37"/>
  <c r="P99" i="37"/>
  <c r="P98" i="37"/>
  <c r="P97" i="37"/>
  <c r="P96" i="37"/>
  <c r="P95" i="37"/>
  <c r="P94" i="37"/>
  <c r="P93" i="37"/>
  <c r="P92" i="37"/>
  <c r="P119" i="37" s="1"/>
  <c r="L92" i="37"/>
  <c r="J92" i="37"/>
  <c r="L103" i="10"/>
  <c r="AH129" i="10"/>
  <c r="AH128" i="10"/>
  <c r="AH127" i="10"/>
  <c r="AH126" i="10"/>
  <c r="AH125" i="10"/>
  <c r="AH124" i="10"/>
  <c r="AH123" i="10"/>
  <c r="AH122" i="10"/>
  <c r="AH121" i="10"/>
  <c r="AD121" i="10"/>
  <c r="AB121" i="10"/>
  <c r="AH120" i="10"/>
  <c r="AH119" i="10"/>
  <c r="AH118" i="10"/>
  <c r="AH117" i="10"/>
  <c r="AH116" i="10"/>
  <c r="AH115" i="10"/>
  <c r="AH114" i="10"/>
  <c r="AH113" i="10"/>
  <c r="AH112" i="10"/>
  <c r="AD112" i="10"/>
  <c r="AB112" i="10"/>
  <c r="AH111" i="10"/>
  <c r="AH110" i="10"/>
  <c r="AH109" i="10"/>
  <c r="AH108" i="10"/>
  <c r="AH107" i="10"/>
  <c r="AH106" i="10"/>
  <c r="AH105" i="10"/>
  <c r="AH104" i="10"/>
  <c r="AH103" i="10"/>
  <c r="AD103" i="10"/>
  <c r="AD130" i="10" s="1"/>
  <c r="AB103" i="10"/>
  <c r="P120" i="10"/>
  <c r="P119" i="10"/>
  <c r="P118" i="10"/>
  <c r="P117" i="10"/>
  <c r="P116" i="10"/>
  <c r="P115" i="10"/>
  <c r="P114" i="10"/>
  <c r="P113" i="10"/>
  <c r="P112" i="10"/>
  <c r="L112" i="10"/>
  <c r="J112" i="10"/>
  <c r="P129" i="10"/>
  <c r="P128" i="10"/>
  <c r="P127" i="10"/>
  <c r="P126" i="10"/>
  <c r="P125" i="10"/>
  <c r="P124" i="10"/>
  <c r="P123" i="10"/>
  <c r="P122" i="10"/>
  <c r="P121" i="10"/>
  <c r="L121" i="10"/>
  <c r="J121" i="10"/>
  <c r="P111" i="10"/>
  <c r="P110" i="10"/>
  <c r="P109" i="10"/>
  <c r="P107" i="10"/>
  <c r="P108" i="10"/>
  <c r="P106" i="10"/>
  <c r="P105" i="10"/>
  <c r="P104" i="10"/>
  <c r="P103" i="10"/>
  <c r="J103" i="10"/>
  <c r="E136" i="10"/>
  <c r="P136" i="10" s="1"/>
  <c r="W136" i="10"/>
  <c r="AH136" i="10" s="1"/>
  <c r="E137" i="10"/>
  <c r="P137" i="10" s="1"/>
  <c r="W137" i="10"/>
  <c r="AH137" i="10" s="1"/>
  <c r="E138" i="10"/>
  <c r="P138" i="10" s="1"/>
  <c r="W138" i="10"/>
  <c r="AH138" i="10" s="1"/>
  <c r="E139" i="10"/>
  <c r="P139" i="10" s="1"/>
  <c r="W139" i="10"/>
  <c r="AH139" i="10" s="1"/>
  <c r="E140" i="10"/>
  <c r="P140" i="10" s="1"/>
  <c r="W140" i="10"/>
  <c r="AH140" i="10" s="1"/>
  <c r="E141" i="10"/>
  <c r="P141" i="10" s="1"/>
  <c r="W141" i="10"/>
  <c r="AH141" i="10" s="1"/>
  <c r="S161" i="10"/>
  <c r="N30" i="42" s="1"/>
  <c r="BI4" i="38"/>
  <c r="BI37" i="38" s="1"/>
  <c r="G17" i="40" s="1"/>
  <c r="AD4" i="38"/>
  <c r="AD37" i="38" s="1"/>
  <c r="AQ37" i="38"/>
  <c r="AP37" i="38"/>
  <c r="AO37" i="38"/>
  <c r="AN37" i="38"/>
  <c r="AM37" i="38"/>
  <c r="AL37" i="38"/>
  <c r="AK37" i="38"/>
  <c r="L37" i="38"/>
  <c r="K37" i="38"/>
  <c r="J37" i="38"/>
  <c r="I37" i="38"/>
  <c r="H37" i="38"/>
  <c r="G37" i="38"/>
  <c r="F37" i="38"/>
  <c r="AY36" i="38"/>
  <c r="AU36" i="38"/>
  <c r="AR36" i="38"/>
  <c r="AH36" i="38"/>
  <c r="AG36" i="38"/>
  <c r="BC36" i="38" s="1"/>
  <c r="BE36" i="38" s="1"/>
  <c r="BG36" i="38" s="1"/>
  <c r="AF36" i="38"/>
  <c r="T36" i="38"/>
  <c r="P36" i="38"/>
  <c r="M36" i="38"/>
  <c r="B36" i="38"/>
  <c r="X36" i="38" s="1"/>
  <c r="Z36" i="38" s="1"/>
  <c r="AB36" i="38" s="1"/>
  <c r="AC36" i="38" s="1"/>
  <c r="A36" i="38"/>
  <c r="AY35" i="38"/>
  <c r="AU35" i="38"/>
  <c r="AR35" i="38"/>
  <c r="AH35" i="38"/>
  <c r="AI35" i="38" s="1"/>
  <c r="AG35" i="38"/>
  <c r="BC35" i="38" s="1"/>
  <c r="BE35" i="38" s="1"/>
  <c r="BG35" i="38" s="1"/>
  <c r="BH35" i="38" s="1"/>
  <c r="AF35" i="38"/>
  <c r="T35" i="38"/>
  <c r="P35" i="38"/>
  <c r="M35" i="38"/>
  <c r="B35" i="38"/>
  <c r="X35" i="38" s="1"/>
  <c r="Z35" i="38" s="1"/>
  <c r="AB35" i="38" s="1"/>
  <c r="A35" i="38"/>
  <c r="AY34" i="38"/>
  <c r="AU34" i="38"/>
  <c r="AR34" i="38"/>
  <c r="AH34" i="38"/>
  <c r="AG34" i="38"/>
  <c r="BC34" i="38" s="1"/>
  <c r="BE34" i="38" s="1"/>
  <c r="BG34" i="38" s="1"/>
  <c r="AF34" i="38"/>
  <c r="T34" i="38"/>
  <c r="P34" i="38"/>
  <c r="M34" i="38"/>
  <c r="B34" i="38"/>
  <c r="D34" i="38" s="1"/>
  <c r="A34" i="38"/>
  <c r="AY33" i="38"/>
  <c r="AU33" i="38"/>
  <c r="AR33" i="38"/>
  <c r="AH33" i="38"/>
  <c r="AG33" i="38"/>
  <c r="BC33" i="38" s="1"/>
  <c r="BE33" i="38" s="1"/>
  <c r="BG33" i="38" s="1"/>
  <c r="AF33" i="38"/>
  <c r="T33" i="38"/>
  <c r="P33" i="38"/>
  <c r="M33" i="38"/>
  <c r="B33" i="38"/>
  <c r="X33" i="38" s="1"/>
  <c r="Z33" i="38" s="1"/>
  <c r="AB33" i="38" s="1"/>
  <c r="A33" i="38"/>
  <c r="AY32" i="38"/>
  <c r="AU32" i="38"/>
  <c r="AR32" i="38"/>
  <c r="AH32" i="38"/>
  <c r="AG32" i="38"/>
  <c r="BC32" i="38" s="1"/>
  <c r="BE32" i="38" s="1"/>
  <c r="BG32" i="38" s="1"/>
  <c r="BH32" i="38" s="1"/>
  <c r="AF32" i="38"/>
  <c r="T32" i="38"/>
  <c r="P32" i="38"/>
  <c r="M32" i="38"/>
  <c r="B32" i="38"/>
  <c r="D32" i="38" s="1"/>
  <c r="A32" i="38"/>
  <c r="AY31" i="38"/>
  <c r="AU31" i="38"/>
  <c r="AR31" i="38"/>
  <c r="AH31" i="38"/>
  <c r="AI31" i="38" s="1"/>
  <c r="AG31" i="38"/>
  <c r="BC31" i="38" s="1"/>
  <c r="BE31" i="38" s="1"/>
  <c r="BG31" i="38" s="1"/>
  <c r="AF31" i="38"/>
  <c r="X31" i="38"/>
  <c r="Z31" i="38" s="1"/>
  <c r="AB31" i="38" s="1"/>
  <c r="T31" i="38"/>
  <c r="P31" i="38"/>
  <c r="Q31" i="38" s="1"/>
  <c r="M31" i="38"/>
  <c r="B31" i="38"/>
  <c r="D31" i="38" s="1"/>
  <c r="A31" i="38"/>
  <c r="BC30" i="38"/>
  <c r="BE30" i="38" s="1"/>
  <c r="BG30" i="38" s="1"/>
  <c r="BH30" i="38" s="1"/>
  <c r="AY30" i="38"/>
  <c r="AU30" i="38"/>
  <c r="AH30" i="38"/>
  <c r="AI30" i="38" s="1"/>
  <c r="AG30" i="38"/>
  <c r="AF30" i="38"/>
  <c r="T30" i="38"/>
  <c r="P30" i="38"/>
  <c r="B30" i="38"/>
  <c r="X30" i="38" s="1"/>
  <c r="Z30" i="38" s="1"/>
  <c r="AB30" i="38" s="1"/>
  <c r="AC30" i="38" s="1"/>
  <c r="A30" i="38"/>
  <c r="AY29" i="38"/>
  <c r="AU29" i="38"/>
  <c r="AH29" i="38"/>
  <c r="AG29" i="38"/>
  <c r="BC29" i="38" s="1"/>
  <c r="BE29" i="38" s="1"/>
  <c r="BG29" i="38" s="1"/>
  <c r="BH29" i="38" s="1"/>
  <c r="AF29" i="38"/>
  <c r="T29" i="38"/>
  <c r="P29" i="38"/>
  <c r="B29" i="38"/>
  <c r="X29" i="38" s="1"/>
  <c r="Z29" i="38" s="1"/>
  <c r="AB29" i="38" s="1"/>
  <c r="A29" i="38"/>
  <c r="AY28" i="38"/>
  <c r="AU28" i="38"/>
  <c r="AH28" i="38"/>
  <c r="AG28" i="38"/>
  <c r="BC28" i="38" s="1"/>
  <c r="BE28" i="38" s="1"/>
  <c r="BG28" i="38" s="1"/>
  <c r="AF28" i="38"/>
  <c r="T28" i="38"/>
  <c r="P28" i="38"/>
  <c r="B28" i="38"/>
  <c r="D28" i="38" s="1"/>
  <c r="A28" i="38"/>
  <c r="AY27" i="38"/>
  <c r="AU27" i="38"/>
  <c r="AR27" i="38"/>
  <c r="AH27" i="38"/>
  <c r="AG27" i="38"/>
  <c r="BC27" i="38" s="1"/>
  <c r="BE27" i="38" s="1"/>
  <c r="BG27" i="38" s="1"/>
  <c r="AF27" i="38"/>
  <c r="X27" i="38"/>
  <c r="Z27" i="38" s="1"/>
  <c r="AB27" i="38" s="1"/>
  <c r="T27" i="38"/>
  <c r="P27" i="38"/>
  <c r="M27" i="38"/>
  <c r="D27" i="38"/>
  <c r="B27" i="38"/>
  <c r="A27" i="38"/>
  <c r="AY26" i="38"/>
  <c r="AU26" i="38"/>
  <c r="AH26" i="38"/>
  <c r="AI26" i="38" s="1"/>
  <c r="AG26" i="38"/>
  <c r="BC26" i="38" s="1"/>
  <c r="BE26" i="38" s="1"/>
  <c r="BG26" i="38" s="1"/>
  <c r="AF26" i="38"/>
  <c r="T26" i="38"/>
  <c r="P26" i="38"/>
  <c r="B26" i="38"/>
  <c r="D26" i="38" s="1"/>
  <c r="A26" i="38"/>
  <c r="BC25" i="38"/>
  <c r="BE25" i="38" s="1"/>
  <c r="BG25" i="38" s="1"/>
  <c r="BH25" i="38" s="1"/>
  <c r="AY25" i="38"/>
  <c r="AU25" i="38"/>
  <c r="AH25" i="38"/>
  <c r="AG25" i="38"/>
  <c r="AF25" i="38"/>
  <c r="T25" i="38"/>
  <c r="P25" i="38"/>
  <c r="D25" i="38"/>
  <c r="B25" i="38"/>
  <c r="X25" i="38" s="1"/>
  <c r="Z25" i="38" s="1"/>
  <c r="AB25" i="38" s="1"/>
  <c r="AC25" i="38" s="1"/>
  <c r="A25" i="38"/>
  <c r="AY24" i="38"/>
  <c r="AU24" i="38"/>
  <c r="AH24" i="38"/>
  <c r="AG24" i="38"/>
  <c r="BC24" i="38" s="1"/>
  <c r="BE24" i="38" s="1"/>
  <c r="BG24" i="38" s="1"/>
  <c r="AF24" i="38"/>
  <c r="T24" i="38"/>
  <c r="P24" i="38"/>
  <c r="B24" i="38"/>
  <c r="D24" i="38" s="1"/>
  <c r="A24" i="38"/>
  <c r="AY23" i="38"/>
  <c r="AU23" i="38"/>
  <c r="AH23" i="38"/>
  <c r="AG23" i="38"/>
  <c r="BC23" i="38" s="1"/>
  <c r="BE23" i="38" s="1"/>
  <c r="BG23" i="38" s="1"/>
  <c r="AF23" i="38"/>
  <c r="T23" i="38"/>
  <c r="P23" i="38"/>
  <c r="B23" i="38"/>
  <c r="X23" i="38" s="1"/>
  <c r="Z23" i="38" s="1"/>
  <c r="AB23" i="38" s="1"/>
  <c r="A23" i="38"/>
  <c r="AY22" i="38"/>
  <c r="AU22" i="38"/>
  <c r="AH22" i="38"/>
  <c r="AG22" i="38"/>
  <c r="BC22" i="38" s="1"/>
  <c r="BE22" i="38" s="1"/>
  <c r="BG22" i="38" s="1"/>
  <c r="AF22" i="38"/>
  <c r="T22" i="38"/>
  <c r="P22" i="38"/>
  <c r="B22" i="38"/>
  <c r="X22" i="38" s="1"/>
  <c r="Z22" i="38" s="1"/>
  <c r="AB22" i="38" s="1"/>
  <c r="A22" i="38"/>
  <c r="AY21" i="38"/>
  <c r="AU21" i="38"/>
  <c r="AH21" i="38"/>
  <c r="AG21" i="38"/>
  <c r="BC21" i="38" s="1"/>
  <c r="BE21" i="38" s="1"/>
  <c r="BG21" i="38" s="1"/>
  <c r="BH21" i="38" s="1"/>
  <c r="AF21" i="38"/>
  <c r="T21" i="38"/>
  <c r="P21" i="38"/>
  <c r="B21" i="38"/>
  <c r="X21" i="38" s="1"/>
  <c r="Z21" i="38" s="1"/>
  <c r="AB21" i="38" s="1"/>
  <c r="AC21" i="38" s="1"/>
  <c r="A21" i="38"/>
  <c r="AY20" i="38"/>
  <c r="AU20" i="38"/>
  <c r="AR20" i="38"/>
  <c r="AH20" i="38"/>
  <c r="AG20" i="38"/>
  <c r="AF20" i="38"/>
  <c r="T20" i="38"/>
  <c r="P20" i="38"/>
  <c r="M20" i="38"/>
  <c r="B20" i="38"/>
  <c r="D20" i="38" s="1"/>
  <c r="A20" i="38"/>
  <c r="AY19" i="38"/>
  <c r="AU19" i="38"/>
  <c r="AH19" i="38"/>
  <c r="AG19" i="38"/>
  <c r="BC19" i="38" s="1"/>
  <c r="BE19" i="38" s="1"/>
  <c r="BG19" i="38" s="1"/>
  <c r="AF19" i="38"/>
  <c r="T19" i="38"/>
  <c r="P19" i="38"/>
  <c r="B19" i="38"/>
  <c r="X19" i="38" s="1"/>
  <c r="Z19" i="38" s="1"/>
  <c r="AB19" i="38" s="1"/>
  <c r="A19" i="38"/>
  <c r="AY18" i="38"/>
  <c r="AU18" i="38"/>
  <c r="AH18" i="38"/>
  <c r="AI18" i="38" s="1"/>
  <c r="AG18" i="38"/>
  <c r="BC18" i="38" s="1"/>
  <c r="BE18" i="38" s="1"/>
  <c r="BG18" i="38" s="1"/>
  <c r="BH18" i="38" s="1"/>
  <c r="AF18" i="38"/>
  <c r="T18" i="38"/>
  <c r="P18" i="38"/>
  <c r="B18" i="38"/>
  <c r="X18" i="38" s="1"/>
  <c r="Z18" i="38" s="1"/>
  <c r="AB18" i="38" s="1"/>
  <c r="A18" i="38"/>
  <c r="BC17" i="38"/>
  <c r="BE17" i="38" s="1"/>
  <c r="BG17" i="38" s="1"/>
  <c r="AY17" i="38"/>
  <c r="AU17" i="38"/>
  <c r="AH17" i="38"/>
  <c r="AG17" i="38"/>
  <c r="AI17" i="38" s="1"/>
  <c r="AF17" i="38"/>
  <c r="T17" i="38"/>
  <c r="P17" i="38"/>
  <c r="B17" i="38"/>
  <c r="X17" i="38" s="1"/>
  <c r="Z17" i="38" s="1"/>
  <c r="AB17" i="38" s="1"/>
  <c r="AC17" i="38" s="1"/>
  <c r="A17" i="38"/>
  <c r="AY16" i="38"/>
  <c r="AU16" i="38"/>
  <c r="AR16" i="38"/>
  <c r="AH16" i="38"/>
  <c r="AG16" i="38"/>
  <c r="BC15" i="38" s="1"/>
  <c r="BE15" i="38" s="1"/>
  <c r="BG15" i="38" s="1"/>
  <c r="BH15" i="38" s="1"/>
  <c r="AF16" i="38"/>
  <c r="T16" i="38"/>
  <c r="P16" i="38"/>
  <c r="M16" i="38"/>
  <c r="B16" i="38"/>
  <c r="D16" i="38" s="1"/>
  <c r="A16" i="38"/>
  <c r="AY15" i="38"/>
  <c r="AU15" i="38"/>
  <c r="AR15" i="38"/>
  <c r="AH15" i="38"/>
  <c r="AG15" i="38"/>
  <c r="AF15" i="38"/>
  <c r="X15" i="38"/>
  <c r="Z15" i="38" s="1"/>
  <c r="AB15" i="38" s="1"/>
  <c r="T15" i="38"/>
  <c r="P15" i="38"/>
  <c r="M15" i="38"/>
  <c r="Q15" i="38" s="1"/>
  <c r="B15" i="38"/>
  <c r="D15" i="38" s="1"/>
  <c r="A15" i="38"/>
  <c r="BC14" i="38"/>
  <c r="BE14" i="38" s="1"/>
  <c r="BG14" i="38" s="1"/>
  <c r="AY14" i="38"/>
  <c r="AU14" i="38"/>
  <c r="AR14" i="38"/>
  <c r="AH14" i="38"/>
  <c r="AI14" i="38" s="1"/>
  <c r="AG14" i="38"/>
  <c r="BC13" i="38" s="1"/>
  <c r="BE13" i="38" s="1"/>
  <c r="BG13" i="38" s="1"/>
  <c r="BH13" i="38" s="1"/>
  <c r="AF14" i="38"/>
  <c r="T14" i="38"/>
  <c r="P14" i="38"/>
  <c r="M14" i="38"/>
  <c r="B14" i="38"/>
  <c r="X13" i="38" s="1"/>
  <c r="Z13" i="38" s="1"/>
  <c r="AB13" i="38" s="1"/>
  <c r="AC13" i="38" s="1"/>
  <c r="A14" i="38"/>
  <c r="AY13" i="38"/>
  <c r="AU13" i="38"/>
  <c r="AV13" i="38" s="1"/>
  <c r="AR13" i="38"/>
  <c r="AH13" i="38"/>
  <c r="AG13" i="38"/>
  <c r="BC12" i="38" s="1"/>
  <c r="BE12" i="38" s="1"/>
  <c r="BG12" i="38" s="1"/>
  <c r="BH12" i="38" s="1"/>
  <c r="AF13" i="38"/>
  <c r="T13" i="38"/>
  <c r="P13" i="38"/>
  <c r="M13" i="38"/>
  <c r="D13" i="38"/>
  <c r="B13" i="38"/>
  <c r="A13" i="38"/>
  <c r="AY12" i="38"/>
  <c r="AU12" i="38"/>
  <c r="AR12" i="38"/>
  <c r="AH12" i="38"/>
  <c r="AI12" i="38" s="1"/>
  <c r="AG12" i="38"/>
  <c r="AF12" i="38"/>
  <c r="X12" i="38"/>
  <c r="Z12" i="38" s="1"/>
  <c r="AB12" i="38" s="1"/>
  <c r="AC12" i="38" s="1"/>
  <c r="T12" i="38"/>
  <c r="P12" i="38"/>
  <c r="M12" i="38"/>
  <c r="B12" i="38"/>
  <c r="D12" i="38" s="1"/>
  <c r="A12" i="38"/>
  <c r="BC11" i="38"/>
  <c r="BE11" i="38" s="1"/>
  <c r="BG11" i="38" s="1"/>
  <c r="BH11" i="38" s="1"/>
  <c r="AY11" i="38"/>
  <c r="AU11" i="38"/>
  <c r="AR11" i="38"/>
  <c r="AV11" i="38" s="1"/>
  <c r="AH11" i="38"/>
  <c r="AG11" i="38"/>
  <c r="AF11" i="38"/>
  <c r="T11" i="38"/>
  <c r="P11" i="38"/>
  <c r="M11" i="38"/>
  <c r="B11" i="38"/>
  <c r="D11" i="38" s="1"/>
  <c r="A11" i="38"/>
  <c r="BC10" i="38"/>
  <c r="BE10" i="38" s="1"/>
  <c r="BG10" i="38" s="1"/>
  <c r="AY10" i="38"/>
  <c r="AU10" i="38"/>
  <c r="AR10" i="38"/>
  <c r="AH10" i="38"/>
  <c r="AI10" i="38" s="1"/>
  <c r="AG10" i="38"/>
  <c r="AF10" i="38"/>
  <c r="T10" i="38"/>
  <c r="P10" i="38"/>
  <c r="M10" i="38"/>
  <c r="B10" i="38"/>
  <c r="D10" i="38" s="1"/>
  <c r="A10" i="38"/>
  <c r="AY9" i="38"/>
  <c r="AU9" i="38"/>
  <c r="AH9" i="38"/>
  <c r="AI9" i="38" s="1"/>
  <c r="AG9" i="38"/>
  <c r="BC9" i="38" s="1"/>
  <c r="BE9" i="38" s="1"/>
  <c r="BG9" i="38" s="1"/>
  <c r="AF9" i="38"/>
  <c r="T9" i="38"/>
  <c r="P9" i="38"/>
  <c r="B9" i="38"/>
  <c r="X9" i="38" s="1"/>
  <c r="Z9" i="38" s="1"/>
  <c r="AB9" i="38" s="1"/>
  <c r="AC9" i="38" s="1"/>
  <c r="A9" i="38"/>
  <c r="BC8" i="38"/>
  <c r="BE8" i="38" s="1"/>
  <c r="BG8" i="38" s="1"/>
  <c r="AY8" i="38"/>
  <c r="AU8" i="38"/>
  <c r="AG8" i="38"/>
  <c r="AF8" i="38"/>
  <c r="T8" i="38"/>
  <c r="P8" i="38"/>
  <c r="B8" i="38"/>
  <c r="X8" i="38" s="1"/>
  <c r="Z8" i="38" s="1"/>
  <c r="AB8" i="38" s="1"/>
  <c r="A8" i="38"/>
  <c r="AY7" i="38"/>
  <c r="AU7" i="38"/>
  <c r="AH7" i="38"/>
  <c r="AG7" i="38"/>
  <c r="BC7" i="38" s="1"/>
  <c r="BE7" i="38" s="1"/>
  <c r="BG7" i="38" s="1"/>
  <c r="BH7" i="38" s="1"/>
  <c r="AF7" i="38"/>
  <c r="T7" i="38"/>
  <c r="P7" i="38"/>
  <c r="B7" i="38"/>
  <c r="X7" i="38" s="1"/>
  <c r="Z7" i="38" s="1"/>
  <c r="AB7" i="38" s="1"/>
  <c r="A7" i="38"/>
  <c r="AY6" i="38"/>
  <c r="AU6" i="38"/>
  <c r="AG6" i="38"/>
  <c r="BC6" i="38" s="1"/>
  <c r="BE6" i="38" s="1"/>
  <c r="BG6" i="38" s="1"/>
  <c r="AF6" i="38"/>
  <c r="T6" i="38"/>
  <c r="P6" i="38"/>
  <c r="AH6" i="38"/>
  <c r="B6" i="38"/>
  <c r="X6" i="38" s="1"/>
  <c r="Z6" i="38" s="1"/>
  <c r="AB6" i="38" s="1"/>
  <c r="A6" i="38"/>
  <c r="AY5" i="38"/>
  <c r="AU5" i="38"/>
  <c r="AH5" i="38"/>
  <c r="AG5" i="38"/>
  <c r="BC5" i="38" s="1"/>
  <c r="BE5" i="38" s="1"/>
  <c r="BG5" i="38" s="1"/>
  <c r="BH5" i="38" s="1"/>
  <c r="AF5" i="38"/>
  <c r="T5" i="38"/>
  <c r="P5" i="38"/>
  <c r="B5" i="38"/>
  <c r="X5" i="38" s="1"/>
  <c r="Z5" i="38" s="1"/>
  <c r="AB5" i="38" s="1"/>
  <c r="AC5" i="38" s="1"/>
  <c r="A5" i="38"/>
  <c r="AY4" i="38"/>
  <c r="AU4" i="38"/>
  <c r="AR4" i="38"/>
  <c r="AJ4" i="38"/>
  <c r="AJ37" i="38" s="1"/>
  <c r="AG4" i="38"/>
  <c r="BC4" i="38" s="1"/>
  <c r="BE4" i="38" s="1"/>
  <c r="BG4" i="38" s="1"/>
  <c r="AF4" i="38"/>
  <c r="T4" i="38"/>
  <c r="P4" i="38"/>
  <c r="M4" i="38"/>
  <c r="E4" i="38"/>
  <c r="E37" i="38" s="1"/>
  <c r="AH4" i="38"/>
  <c r="AI4" i="38" s="1"/>
  <c r="B4" i="38"/>
  <c r="D4" i="38" s="1"/>
  <c r="A4" i="38"/>
  <c r="BH2" i="38"/>
  <c r="AK30" i="43"/>
  <c r="R30" i="43"/>
  <c r="AK22" i="43"/>
  <c r="G36" i="40" s="1"/>
  <c r="R22" i="43"/>
  <c r="W27" i="39"/>
  <c r="W26" i="39"/>
  <c r="W25" i="39"/>
  <c r="W24" i="39"/>
  <c r="W23" i="39"/>
  <c r="W17" i="39"/>
  <c r="W16" i="39"/>
  <c r="W15" i="39"/>
  <c r="W14" i="39"/>
  <c r="AA5" i="41"/>
  <c r="AA6" i="41"/>
  <c r="AA7" i="41"/>
  <c r="AA8" i="41"/>
  <c r="AA9" i="41"/>
  <c r="AA10" i="41"/>
  <c r="AA11" i="41"/>
  <c r="AA12" i="41"/>
  <c r="AA13" i="41"/>
  <c r="AA14" i="41"/>
  <c r="AA15" i="41"/>
  <c r="AA16" i="41"/>
  <c r="AA17" i="41"/>
  <c r="AA18" i="41"/>
  <c r="E5" i="41"/>
  <c r="E6" i="41"/>
  <c r="E7" i="41"/>
  <c r="E8" i="41"/>
  <c r="E9" i="41"/>
  <c r="E10" i="41"/>
  <c r="E11" i="41"/>
  <c r="E12" i="41"/>
  <c r="E13" i="41"/>
  <c r="E14" i="41"/>
  <c r="E15" i="41"/>
  <c r="E16" i="41"/>
  <c r="E17" i="41"/>
  <c r="E18" i="41"/>
  <c r="AN72" i="17"/>
  <c r="AN71" i="17"/>
  <c r="AN70" i="17"/>
  <c r="AN69" i="17"/>
  <c r="AN68" i="17"/>
  <c r="AN67" i="17"/>
  <c r="AN66" i="17"/>
  <c r="AN65" i="17"/>
  <c r="AN64" i="17"/>
  <c r="AJ90" i="17"/>
  <c r="AJ89" i="17"/>
  <c r="AJ88" i="17"/>
  <c r="AJ87" i="17"/>
  <c r="AJ86" i="17"/>
  <c r="AJ85" i="17"/>
  <c r="AJ84" i="17"/>
  <c r="AJ83" i="17"/>
  <c r="AJ82" i="17"/>
  <c r="AJ81" i="17"/>
  <c r="AJ80" i="17"/>
  <c r="AJ79" i="17"/>
  <c r="O90" i="17"/>
  <c r="O89" i="17"/>
  <c r="O88" i="17"/>
  <c r="O87" i="17"/>
  <c r="O86" i="17"/>
  <c r="O85" i="17"/>
  <c r="O84" i="17"/>
  <c r="O83" i="17"/>
  <c r="O82" i="17"/>
  <c r="O81" i="17"/>
  <c r="O80" i="17"/>
  <c r="O79" i="17"/>
  <c r="S72" i="17"/>
  <c r="S71" i="17"/>
  <c r="S70" i="17"/>
  <c r="S69" i="17"/>
  <c r="S68" i="17"/>
  <c r="S67" i="17"/>
  <c r="S66" i="17"/>
  <c r="S65" i="17"/>
  <c r="S64" i="17"/>
  <c r="X54" i="17"/>
  <c r="AJ54" i="17" s="1"/>
  <c r="AN54" i="17" s="1"/>
  <c r="X53" i="17"/>
  <c r="AJ53" i="17" s="1"/>
  <c r="C54" i="17"/>
  <c r="C53" i="17"/>
  <c r="Z30" i="10"/>
  <c r="X30" i="10"/>
  <c r="AF30" i="10"/>
  <c r="N30" i="10"/>
  <c r="AC47" i="10"/>
  <c r="AC46" i="10"/>
  <c r="AC45" i="10"/>
  <c r="AC44" i="10"/>
  <c r="AC43" i="10"/>
  <c r="AC42" i="10"/>
  <c r="AC41" i="10"/>
  <c r="AC40" i="10"/>
  <c r="AC39" i="10"/>
  <c r="AC38" i="10"/>
  <c r="AC37" i="10"/>
  <c r="AC36" i="10"/>
  <c r="AC35" i="10"/>
  <c r="K47" i="10"/>
  <c r="K46" i="10"/>
  <c r="K45" i="10"/>
  <c r="K44" i="10"/>
  <c r="K43" i="10"/>
  <c r="K42" i="10"/>
  <c r="K41" i="10"/>
  <c r="K40" i="10"/>
  <c r="K39" i="10"/>
  <c r="K38" i="10"/>
  <c r="K37" i="10"/>
  <c r="K36" i="10"/>
  <c r="K35" i="10"/>
  <c r="T4" i="10"/>
  <c r="AA8" i="17" s="1"/>
  <c r="G37" i="40"/>
  <c r="G35" i="40"/>
  <c r="G34" i="40"/>
  <c r="G33" i="40"/>
  <c r="G30" i="40"/>
  <c r="G29" i="40"/>
  <c r="G28" i="40"/>
  <c r="G27" i="40"/>
  <c r="G26" i="40"/>
  <c r="G25" i="40"/>
  <c r="AK40" i="43"/>
  <c r="AK39" i="43"/>
  <c r="AK38" i="43"/>
  <c r="AK37" i="43"/>
  <c r="AK35" i="43"/>
  <c r="AK34" i="43"/>
  <c r="AK33" i="43"/>
  <c r="AK14" i="43"/>
  <c r="M24" i="39"/>
  <c r="M25" i="39"/>
  <c r="M26" i="39"/>
  <c r="M27" i="39"/>
  <c r="M23" i="39"/>
  <c r="M19" i="39"/>
  <c r="M20" i="39"/>
  <c r="M21" i="39"/>
  <c r="M22" i="39"/>
  <c r="M18" i="39"/>
  <c r="M15" i="39"/>
  <c r="M16" i="39"/>
  <c r="M17" i="39"/>
  <c r="M14" i="39"/>
  <c r="M12" i="39"/>
  <c r="M13" i="39"/>
  <c r="M6" i="39"/>
  <c r="M7" i="39"/>
  <c r="M8" i="39"/>
  <c r="M9" i="39"/>
  <c r="M10" i="39"/>
  <c r="M11" i="39"/>
  <c r="M5" i="39"/>
  <c r="V22" i="39"/>
  <c r="V21" i="39"/>
  <c r="V20" i="39"/>
  <c r="V19" i="39"/>
  <c r="V18" i="39"/>
  <c r="V17" i="39"/>
  <c r="V16" i="39"/>
  <c r="V15" i="39"/>
  <c r="V14" i="39"/>
  <c r="V13" i="39"/>
  <c r="V12" i="39"/>
  <c r="V11" i="39"/>
  <c r="V10" i="39"/>
  <c r="V9" i="39"/>
  <c r="V8" i="39"/>
  <c r="V7" i="39"/>
  <c r="V6" i="39"/>
  <c r="V5" i="39"/>
  <c r="V6" i="42"/>
  <c r="W6" i="42"/>
  <c r="V7" i="42"/>
  <c r="W7" i="42"/>
  <c r="Y7" i="42" s="1"/>
  <c r="V8" i="42"/>
  <c r="W8" i="42"/>
  <c r="Y8" i="42" s="1"/>
  <c r="V9" i="42"/>
  <c r="W9" i="42"/>
  <c r="Y9" i="42" s="1"/>
  <c r="V10" i="42"/>
  <c r="W10" i="42"/>
  <c r="Y10" i="42" s="1"/>
  <c r="V11" i="42"/>
  <c r="W11" i="42"/>
  <c r="Y11" i="42" s="1"/>
  <c r="V12" i="42"/>
  <c r="W12" i="42"/>
  <c r="Y12" i="42" s="1"/>
  <c r="V13" i="42"/>
  <c r="W13" i="42"/>
  <c r="Y13" i="42" s="1"/>
  <c r="V14" i="42"/>
  <c r="W14" i="42"/>
  <c r="Y14" i="42" s="1"/>
  <c r="V15" i="42"/>
  <c r="W15" i="42"/>
  <c r="Y15" i="42" s="1"/>
  <c r="V16" i="42"/>
  <c r="W16" i="42"/>
  <c r="Y16" i="42" s="1"/>
  <c r="V17" i="42"/>
  <c r="W17" i="42"/>
  <c r="Y17" i="42" s="1"/>
  <c r="V18" i="42"/>
  <c r="W18" i="42"/>
  <c r="Y18" i="42" s="1"/>
  <c r="V19" i="42"/>
  <c r="W19" i="42"/>
  <c r="Y19" i="42" s="1"/>
  <c r="V20" i="42"/>
  <c r="W20" i="42"/>
  <c r="Y20" i="42" s="1"/>
  <c r="V21" i="42"/>
  <c r="W21" i="42"/>
  <c r="Y21" i="42" s="1"/>
  <c r="V22" i="42"/>
  <c r="W22" i="42"/>
  <c r="Y22" i="42" s="1"/>
  <c r="V23" i="42"/>
  <c r="W23" i="42"/>
  <c r="Y23" i="42" s="1"/>
  <c r="V24" i="42"/>
  <c r="W24" i="42"/>
  <c r="Y24" i="42" s="1"/>
  <c r="V25" i="42"/>
  <c r="W25" i="42"/>
  <c r="Y25" i="42" s="1"/>
  <c r="V26" i="42"/>
  <c r="W26" i="42"/>
  <c r="Y26" i="42" s="1"/>
  <c r="V27" i="42"/>
  <c r="W27" i="42"/>
  <c r="Y27" i="42" s="1"/>
  <c r="V28" i="42"/>
  <c r="W28" i="42"/>
  <c r="Y28" i="42" s="1"/>
  <c r="V29" i="42"/>
  <c r="W29" i="42"/>
  <c r="Y29" i="42" s="1"/>
  <c r="V30" i="42"/>
  <c r="W30" i="42"/>
  <c r="Y30" i="42" s="1"/>
  <c r="V31" i="42"/>
  <c r="W31" i="42"/>
  <c r="Y31" i="42" s="1"/>
  <c r="W5" i="42"/>
  <c r="Y5" i="42" s="1"/>
  <c r="V5" i="42"/>
  <c r="N6" i="42"/>
  <c r="N7" i="42"/>
  <c r="N8" i="42"/>
  <c r="N9" i="42"/>
  <c r="N10" i="42"/>
  <c r="N11" i="42"/>
  <c r="N12" i="42"/>
  <c r="N13" i="42"/>
  <c r="N14" i="42"/>
  <c r="N15" i="42"/>
  <c r="N16" i="42"/>
  <c r="N17" i="42"/>
  <c r="N18" i="42"/>
  <c r="N19" i="42"/>
  <c r="N20" i="42"/>
  <c r="N21" i="42"/>
  <c r="N22" i="42"/>
  <c r="N23" i="42"/>
  <c r="N24" i="42"/>
  <c r="N25" i="42"/>
  <c r="N26" i="42"/>
  <c r="N27" i="42"/>
  <c r="N28" i="42"/>
  <c r="N29" i="42"/>
  <c r="N31" i="42"/>
  <c r="N5" i="42"/>
  <c r="T32" i="42"/>
  <c r="S32" i="42"/>
  <c r="R32" i="42"/>
  <c r="Q32" i="42"/>
  <c r="P32" i="42"/>
  <c r="O32" i="42"/>
  <c r="U31" i="42"/>
  <c r="U30" i="42"/>
  <c r="U29" i="42"/>
  <c r="U28" i="42"/>
  <c r="U27" i="42"/>
  <c r="U26" i="42"/>
  <c r="U25" i="42"/>
  <c r="U24" i="42"/>
  <c r="U23" i="42"/>
  <c r="U22" i="42"/>
  <c r="U21" i="42"/>
  <c r="U20" i="42"/>
  <c r="U19" i="42"/>
  <c r="U18" i="42"/>
  <c r="U17" i="42"/>
  <c r="U16" i="42"/>
  <c r="U15" i="42"/>
  <c r="U14" i="42"/>
  <c r="U13" i="42"/>
  <c r="U12" i="42"/>
  <c r="U11" i="42"/>
  <c r="U10" i="42"/>
  <c r="U9" i="42"/>
  <c r="U8" i="42"/>
  <c r="U7" i="42"/>
  <c r="U6" i="42"/>
  <c r="U5" i="42"/>
  <c r="AQ4" i="41"/>
  <c r="AQ19" i="41" s="1"/>
  <c r="G16" i="40" s="1"/>
  <c r="U4" i="41"/>
  <c r="Y5" i="41"/>
  <c r="Y6" i="41"/>
  <c r="Y7" i="41"/>
  <c r="Y8" i="41"/>
  <c r="Y9" i="41"/>
  <c r="Y10" i="41"/>
  <c r="Y11" i="41"/>
  <c r="Y12" i="41"/>
  <c r="Y13" i="41"/>
  <c r="Y14" i="41"/>
  <c r="Y15" i="41"/>
  <c r="Y16" i="41"/>
  <c r="Y17" i="41"/>
  <c r="Y18" i="41"/>
  <c r="W5" i="41"/>
  <c r="W6" i="41"/>
  <c r="W7" i="41"/>
  <c r="W8" i="41"/>
  <c r="W9" i="41"/>
  <c r="W10" i="41"/>
  <c r="W11" i="41"/>
  <c r="W12" i="41"/>
  <c r="W13" i="41"/>
  <c r="W14" i="41"/>
  <c r="W15" i="41"/>
  <c r="W16" i="41"/>
  <c r="W17" i="41"/>
  <c r="W18" i="41"/>
  <c r="AA4" i="41"/>
  <c r="AN4" i="41" s="1"/>
  <c r="Y4" i="41"/>
  <c r="W4" i="41"/>
  <c r="AM19" i="41"/>
  <c r="AK19" i="41"/>
  <c r="AJ19" i="41"/>
  <c r="AI19" i="41"/>
  <c r="AG19" i="41"/>
  <c r="AF19" i="41"/>
  <c r="AE19" i="41"/>
  <c r="AD19" i="41"/>
  <c r="AC19" i="41"/>
  <c r="AB19" i="41"/>
  <c r="AL18" i="41"/>
  <c r="AH18" i="41"/>
  <c r="AL17" i="41"/>
  <c r="AH17" i="41"/>
  <c r="AL16" i="41"/>
  <c r="AH16" i="41"/>
  <c r="AL15" i="41"/>
  <c r="AH15" i="41"/>
  <c r="AL14" i="41"/>
  <c r="AH14" i="41"/>
  <c r="AL13" i="41"/>
  <c r="AH13" i="41"/>
  <c r="AL12" i="41"/>
  <c r="AH12" i="41"/>
  <c r="AL11" i="41"/>
  <c r="AH11" i="41"/>
  <c r="AL10" i="41"/>
  <c r="AH10" i="41"/>
  <c r="AL9" i="41"/>
  <c r="AH9" i="41"/>
  <c r="AL8" i="41"/>
  <c r="AH8" i="41"/>
  <c r="AL7" i="41"/>
  <c r="AH7" i="41"/>
  <c r="AL6" i="41"/>
  <c r="AH6" i="41"/>
  <c r="AL5" i="41"/>
  <c r="AH5" i="41"/>
  <c r="AL4" i="41"/>
  <c r="AH4" i="41"/>
  <c r="W41" i="44"/>
  <c r="G24" i="40" s="1"/>
  <c r="V41" i="44"/>
  <c r="W32" i="44"/>
  <c r="G23" i="40" s="1"/>
  <c r="V32" i="44"/>
  <c r="W14" i="44"/>
  <c r="G22" i="40" s="1"/>
  <c r="V14" i="44"/>
  <c r="AA145" i="17"/>
  <c r="AG144" i="17"/>
  <c r="AM144" i="17" s="1"/>
  <c r="AG143" i="17"/>
  <c r="AM143" i="17" s="1"/>
  <c r="AG142" i="17"/>
  <c r="AM142" i="17" s="1"/>
  <c r="AG141" i="17"/>
  <c r="AA140" i="17"/>
  <c r="AG139" i="17"/>
  <c r="AM139" i="17" s="1"/>
  <c r="AG138" i="17"/>
  <c r="AM138" i="17" s="1"/>
  <c r="AG137" i="17"/>
  <c r="AM137" i="17" s="1"/>
  <c r="AG136" i="17"/>
  <c r="AM136" i="17" s="1"/>
  <c r="AG135" i="17"/>
  <c r="AM135" i="17" s="1"/>
  <c r="AG134" i="17"/>
  <c r="AA133" i="17"/>
  <c r="AG132" i="17"/>
  <c r="AM132" i="17" s="1"/>
  <c r="AG131" i="17"/>
  <c r="AM131" i="17" s="1"/>
  <c r="AG130" i="17"/>
  <c r="AM130" i="17" s="1"/>
  <c r="AG129" i="17"/>
  <c r="AM129" i="17" s="1"/>
  <c r="AG128" i="17"/>
  <c r="AM128" i="17" s="1"/>
  <c r="AG127" i="17"/>
  <c r="AM127" i="17" s="1"/>
  <c r="AG126" i="17"/>
  <c r="AA125" i="17"/>
  <c r="AG124" i="17"/>
  <c r="AM124" i="17" s="1"/>
  <c r="AG123" i="17"/>
  <c r="AA122" i="17"/>
  <c r="AG121" i="17"/>
  <c r="AM121" i="17" s="1"/>
  <c r="AG120" i="17"/>
  <c r="AG122" i="17" s="1"/>
  <c r="AA119" i="17"/>
  <c r="AG118" i="17"/>
  <c r="AM118" i="17" s="1"/>
  <c r="AG117" i="17"/>
  <c r="AM117" i="17" s="1"/>
  <c r="AG116" i="17"/>
  <c r="AM116" i="17" s="1"/>
  <c r="AG115" i="17"/>
  <c r="AG114" i="17"/>
  <c r="AM114" i="17" s="1"/>
  <c r="AG113" i="17"/>
  <c r="AM113" i="17" s="1"/>
  <c r="AA112" i="17"/>
  <c r="AG111" i="17"/>
  <c r="AM111" i="17" s="1"/>
  <c r="AG110" i="17"/>
  <c r="AM110" i="17" s="1"/>
  <c r="AG109" i="17"/>
  <c r="AM109" i="17" s="1"/>
  <c r="AG108" i="17"/>
  <c r="AM108" i="17" s="1"/>
  <c r="AG107" i="17"/>
  <c r="AM107" i="17" s="1"/>
  <c r="AG106" i="17"/>
  <c r="AM106" i="17" s="1"/>
  <c r="AE97" i="17"/>
  <c r="AE102" i="17" s="1"/>
  <c r="G8" i="40" s="1"/>
  <c r="AM91" i="17"/>
  <c r="AE91" i="17"/>
  <c r="G6" i="40" s="1"/>
  <c r="AJ73" i="17"/>
  <c r="G5" i="40" s="1"/>
  <c r="AJ61" i="17"/>
  <c r="AN61" i="17" s="1"/>
  <c r="AJ60" i="17"/>
  <c r="AN60" i="17" s="1"/>
  <c r="AJ59" i="17"/>
  <c r="AN59" i="17" s="1"/>
  <c r="AJ58" i="17"/>
  <c r="AN58" i="17" s="1"/>
  <c r="AJ57" i="17"/>
  <c r="AN57" i="17" s="1"/>
  <c r="AJ56" i="17"/>
  <c r="AN56" i="17" s="1"/>
  <c r="AJ55" i="17"/>
  <c r="AN55" i="17" s="1"/>
  <c r="AO51" i="17"/>
  <c r="AK9" i="43" s="1"/>
  <c r="G31" i="40" s="1"/>
  <c r="AJ50" i="17"/>
  <c r="AN50" i="17" s="1"/>
  <c r="AJ49" i="17"/>
  <c r="AN49" i="17" s="1"/>
  <c r="AJ48" i="17"/>
  <c r="AN48" i="17" s="1"/>
  <c r="AJ47" i="17"/>
  <c r="AN47" i="17" s="1"/>
  <c r="AJ46" i="17"/>
  <c r="AN46" i="17" s="1"/>
  <c r="AJ45" i="17"/>
  <c r="AN45" i="17" s="1"/>
  <c r="AJ44" i="17"/>
  <c r="AN44" i="17" s="1"/>
  <c r="AJ43" i="17"/>
  <c r="AN43" i="17" s="1"/>
  <c r="AJ42" i="17"/>
  <c r="AN42" i="17" s="1"/>
  <c r="AJ41" i="17"/>
  <c r="AN41" i="17" s="1"/>
  <c r="AJ40" i="17"/>
  <c r="AN40" i="17" s="1"/>
  <c r="AJ39" i="17"/>
  <c r="AN39" i="17" s="1"/>
  <c r="AJ38" i="17"/>
  <c r="AN38" i="17" s="1"/>
  <c r="AJ37" i="17"/>
  <c r="AN37" i="17" s="1"/>
  <c r="AJ36" i="17"/>
  <c r="AN36" i="17" s="1"/>
  <c r="AJ35" i="17"/>
  <c r="AN35" i="17" s="1"/>
  <c r="AJ34" i="17"/>
  <c r="AN34" i="17" s="1"/>
  <c r="AJ33" i="17"/>
  <c r="AN33" i="17" s="1"/>
  <c r="AJ32" i="17"/>
  <c r="AN32" i="17" s="1"/>
  <c r="AJ31" i="17"/>
  <c r="AN31" i="17" s="1"/>
  <c r="AJ30" i="17"/>
  <c r="AN30" i="17" s="1"/>
  <c r="AJ29" i="17"/>
  <c r="AN29" i="17" s="1"/>
  <c r="AJ28" i="17"/>
  <c r="AN28" i="17" s="1"/>
  <c r="AJ25" i="17"/>
  <c r="AJ24" i="17"/>
  <c r="AJ23" i="17"/>
  <c r="AJ22" i="17"/>
  <c r="AJ21" i="17"/>
  <c r="AJ20" i="17"/>
  <c r="AJ19" i="17"/>
  <c r="AJ18" i="17"/>
  <c r="AJ17" i="17"/>
  <c r="AJ16" i="17"/>
  <c r="AJ15" i="17"/>
  <c r="AJ14" i="17"/>
  <c r="AJ13" i="17"/>
  <c r="AJ12" i="17"/>
  <c r="M16" i="16"/>
  <c r="M17" i="16"/>
  <c r="M18" i="16"/>
  <c r="M19" i="16"/>
  <c r="M20" i="16"/>
  <c r="M21" i="16"/>
  <c r="M22" i="16"/>
  <c r="M23" i="16"/>
  <c r="M24" i="16"/>
  <c r="M25" i="16"/>
  <c r="M26" i="16"/>
  <c r="M27" i="16"/>
  <c r="M28" i="16"/>
  <c r="M29" i="16"/>
  <c r="M30" i="16"/>
  <c r="M31" i="16"/>
  <c r="M32" i="16"/>
  <c r="M33" i="16"/>
  <c r="M34" i="16"/>
  <c r="M35" i="16"/>
  <c r="M36" i="16"/>
  <c r="M37" i="16"/>
  <c r="M38" i="16"/>
  <c r="M39" i="16"/>
  <c r="M40" i="16"/>
  <c r="M41" i="16"/>
  <c r="L16" i="16"/>
  <c r="L17" i="16"/>
  <c r="L18" i="16"/>
  <c r="L19" i="16"/>
  <c r="L20" i="16"/>
  <c r="L21" i="16"/>
  <c r="L22" i="16"/>
  <c r="L23" i="16"/>
  <c r="L24" i="16"/>
  <c r="L25" i="16"/>
  <c r="L26" i="16"/>
  <c r="L27" i="16"/>
  <c r="L28" i="16"/>
  <c r="L29" i="16"/>
  <c r="L30" i="16"/>
  <c r="L31" i="16"/>
  <c r="L32" i="16"/>
  <c r="L33" i="16"/>
  <c r="L34" i="16"/>
  <c r="L35" i="16"/>
  <c r="L36" i="16"/>
  <c r="L37" i="16"/>
  <c r="L38" i="16"/>
  <c r="L39" i="16"/>
  <c r="L41" i="16"/>
  <c r="O16" i="16"/>
  <c r="T16" i="16" s="1"/>
  <c r="O17" i="16"/>
  <c r="T17" i="16" s="1"/>
  <c r="O18" i="16"/>
  <c r="T18" i="16" s="1"/>
  <c r="O19" i="16"/>
  <c r="T19" i="16" s="1"/>
  <c r="O20" i="16"/>
  <c r="T20" i="16" s="1"/>
  <c r="O21" i="16"/>
  <c r="T21" i="16" s="1"/>
  <c r="O22" i="16"/>
  <c r="T22" i="16" s="1"/>
  <c r="O23" i="16"/>
  <c r="T23" i="16" s="1"/>
  <c r="O24" i="16"/>
  <c r="T24" i="16" s="1"/>
  <c r="O25" i="16"/>
  <c r="T25" i="16" s="1"/>
  <c r="O26" i="16"/>
  <c r="T26" i="16" s="1"/>
  <c r="O27" i="16"/>
  <c r="T27" i="16" s="1"/>
  <c r="O28" i="16"/>
  <c r="T28" i="16" s="1"/>
  <c r="O29" i="16"/>
  <c r="T29" i="16" s="1"/>
  <c r="O30" i="16"/>
  <c r="T30" i="16" s="1"/>
  <c r="O31" i="16"/>
  <c r="T31" i="16" s="1"/>
  <c r="O32" i="16"/>
  <c r="T32" i="16" s="1"/>
  <c r="O33" i="16"/>
  <c r="T33" i="16" s="1"/>
  <c r="O34" i="16"/>
  <c r="T34" i="16" s="1"/>
  <c r="O35" i="16"/>
  <c r="T35" i="16" s="1"/>
  <c r="O36" i="16"/>
  <c r="T36" i="16" s="1"/>
  <c r="O37" i="16"/>
  <c r="T37" i="16" s="1"/>
  <c r="O38" i="16"/>
  <c r="T38" i="16" s="1"/>
  <c r="O39" i="16"/>
  <c r="T39" i="16" s="1"/>
  <c r="O40" i="16"/>
  <c r="T40" i="16" s="1"/>
  <c r="O41" i="16"/>
  <c r="T41" i="16" s="1"/>
  <c r="O15" i="16"/>
  <c r="T15" i="16" s="1"/>
  <c r="M15" i="16"/>
  <c r="L15" i="16"/>
  <c r="L60" i="16"/>
  <c r="L57" i="16"/>
  <c r="O54" i="16"/>
  <c r="M54" i="16"/>
  <c r="O57" i="16" s="1"/>
  <c r="L53" i="16"/>
  <c r="L52" i="16"/>
  <c r="L51" i="16"/>
  <c r="L50" i="16"/>
  <c r="L49" i="16"/>
  <c r="L48" i="16"/>
  <c r="L47" i="16"/>
  <c r="AI13" i="38" l="1"/>
  <c r="BH31" i="38"/>
  <c r="X34" i="38"/>
  <c r="Z34" i="38" s="1"/>
  <c r="AB34" i="38" s="1"/>
  <c r="AC34" i="38" s="1"/>
  <c r="AG145" i="17"/>
  <c r="BH28" i="38"/>
  <c r="X16" i="38"/>
  <c r="Z16" i="38" s="1"/>
  <c r="AB16" i="38" s="1"/>
  <c r="AC16" i="38" s="1"/>
  <c r="D8" i="38"/>
  <c r="Q11" i="38"/>
  <c r="AI22" i="38"/>
  <c r="X24" i="38"/>
  <c r="Z24" i="38" s="1"/>
  <c r="AB24" i="38" s="1"/>
  <c r="AC24" i="38" s="1"/>
  <c r="AV31" i="38"/>
  <c r="Q33" i="38"/>
  <c r="AI34" i="38"/>
  <c r="AC15" i="38"/>
  <c r="AI16" i="38"/>
  <c r="Q36" i="38"/>
  <c r="AI11" i="38"/>
  <c r="AC18" i="38"/>
  <c r="AI24" i="38"/>
  <c r="AC29" i="38"/>
  <c r="BH27" i="38"/>
  <c r="AC35" i="38"/>
  <c r="BC16" i="38"/>
  <c r="BE16" i="38" s="1"/>
  <c r="BG16" i="38" s="1"/>
  <c r="BH16" i="38" s="1"/>
  <c r="AV33" i="38"/>
  <c r="AI36" i="38"/>
  <c r="AI21" i="38"/>
  <c r="AI5" i="38"/>
  <c r="Q13" i="38"/>
  <c r="X20" i="38"/>
  <c r="Z20" i="38" s="1"/>
  <c r="AB20" i="38" s="1"/>
  <c r="AC20" i="38" s="1"/>
  <c r="AV14" i="38"/>
  <c r="AI20" i="38"/>
  <c r="AC31" i="38"/>
  <c r="Q34" i="38"/>
  <c r="AG125" i="17"/>
  <c r="P120" i="37"/>
  <c r="Q112" i="10"/>
  <c r="Q103" i="10"/>
  <c r="Q130" i="10" s="1"/>
  <c r="Q121" i="10"/>
  <c r="P130" i="10"/>
  <c r="AI112" i="10"/>
  <c r="AI121" i="10"/>
  <c r="AH130" i="10"/>
  <c r="AI103" i="10"/>
  <c r="AI130" i="10" s="1"/>
  <c r="L40" i="16"/>
  <c r="R42" i="44"/>
  <c r="F22" i="40"/>
  <c r="I26" i="40"/>
  <c r="AL19" i="41"/>
  <c r="X14" i="38"/>
  <c r="Z14" i="38" s="1"/>
  <c r="AB14" i="38" s="1"/>
  <c r="AC14" i="38" s="1"/>
  <c r="AV20" i="38"/>
  <c r="AC22" i="38"/>
  <c r="AV35" i="38"/>
  <c r="Q32" i="38"/>
  <c r="BH34" i="38"/>
  <c r="BH19" i="38"/>
  <c r="BH26" i="38"/>
  <c r="Q27" i="38"/>
  <c r="AI29" i="38"/>
  <c r="U32" i="42"/>
  <c r="G20" i="40" s="1"/>
  <c r="Q12" i="38"/>
  <c r="BH17" i="38"/>
  <c r="AI19" i="38"/>
  <c r="BC20" i="38"/>
  <c r="BE20" i="38" s="1"/>
  <c r="BG20" i="38" s="1"/>
  <c r="BH20" i="38" s="1"/>
  <c r="AI25" i="38"/>
  <c r="AG112" i="17"/>
  <c r="M37" i="38"/>
  <c r="AI15" i="38"/>
  <c r="BH22" i="38"/>
  <c r="X28" i="38"/>
  <c r="Z28" i="38" s="1"/>
  <c r="AB28" i="38" s="1"/>
  <c r="AC28" i="38" s="1"/>
  <c r="X32" i="38"/>
  <c r="Z32" i="38" s="1"/>
  <c r="AB32" i="38" s="1"/>
  <c r="AC32" i="38" s="1"/>
  <c r="AV34" i="38"/>
  <c r="P37" i="38"/>
  <c r="AV15" i="38"/>
  <c r="AV16" i="38"/>
  <c r="D36" i="38"/>
  <c r="X4" i="38"/>
  <c r="Z4" i="38" s="1"/>
  <c r="AB4" i="38" s="1"/>
  <c r="D7" i="38"/>
  <c r="BH24" i="38"/>
  <c r="AI28" i="38"/>
  <c r="G15" i="40"/>
  <c r="Q20" i="38"/>
  <c r="AI32" i="38"/>
  <c r="AV12" i="38"/>
  <c r="BH14" i="38"/>
  <c r="AC23" i="38"/>
  <c r="AC27" i="38"/>
  <c r="Q35" i="38"/>
  <c r="AV32" i="38"/>
  <c r="BH36" i="38"/>
  <c r="AR37" i="38"/>
  <c r="AI7" i="38"/>
  <c r="X26" i="38"/>
  <c r="Z26" i="38" s="1"/>
  <c r="AB26" i="38" s="1"/>
  <c r="AC26" i="38" s="1"/>
  <c r="AI27" i="38"/>
  <c r="D29" i="38"/>
  <c r="AU37" i="38"/>
  <c r="AI6" i="38"/>
  <c r="Q16" i="38"/>
  <c r="BH23" i="38"/>
  <c r="AV27" i="38"/>
  <c r="AV10" i="38"/>
  <c r="Q10" i="38"/>
  <c r="AC19" i="38"/>
  <c r="AI23" i="38"/>
  <c r="AV36" i="38"/>
  <c r="AH19" i="41"/>
  <c r="G18" i="40" s="1"/>
  <c r="AC7" i="38"/>
  <c r="AC6" i="38"/>
  <c r="AC8" i="38"/>
  <c r="T37" i="38"/>
  <c r="AC4" i="38"/>
  <c r="BH10" i="38"/>
  <c r="BH9" i="38"/>
  <c r="BH8" i="38"/>
  <c r="BH6" i="38"/>
  <c r="AY37" i="38"/>
  <c r="BH4" i="38"/>
  <c r="AC33" i="38"/>
  <c r="BH33" i="38"/>
  <c r="X11" i="38"/>
  <c r="Z11" i="38" s="1"/>
  <c r="AB11" i="38" s="1"/>
  <c r="AC11" i="38" s="1"/>
  <c r="D14" i="38"/>
  <c r="D5" i="38"/>
  <c r="D9" i="38"/>
  <c r="AI33" i="38"/>
  <c r="Q14" i="38"/>
  <c r="D35" i="38"/>
  <c r="D30" i="38"/>
  <c r="Q4" i="38"/>
  <c r="AV4" i="38"/>
  <c r="D6" i="38"/>
  <c r="D17" i="38"/>
  <c r="D21" i="38"/>
  <c r="D33" i="38"/>
  <c r="AH8" i="38"/>
  <c r="AI8" i="38" s="1"/>
  <c r="D18" i="38"/>
  <c r="D22" i="38"/>
  <c r="X10" i="38"/>
  <c r="Z10" i="38" s="1"/>
  <c r="AB10" i="38" s="1"/>
  <c r="AC10" i="38" s="1"/>
  <c r="D19" i="38"/>
  <c r="D23" i="38"/>
  <c r="AM141" i="17"/>
  <c r="AM145" i="17" s="1"/>
  <c r="AJ62" i="17"/>
  <c r="G4" i="40" s="1"/>
  <c r="AG133" i="17"/>
  <c r="AA146" i="17"/>
  <c r="G7" i="40"/>
  <c r="F16" i="40"/>
  <c r="AM126" i="17"/>
  <c r="AM133" i="17" s="1"/>
  <c r="AJ26" i="17"/>
  <c r="G2" i="40" s="1"/>
  <c r="AG119" i="17"/>
  <c r="AM112" i="17"/>
  <c r="AM120" i="17"/>
  <c r="AM122" i="17"/>
  <c r="AJ91" i="17"/>
  <c r="AN73" i="17"/>
  <c r="AG140" i="17"/>
  <c r="AK41" i="43"/>
  <c r="G38" i="40" s="1"/>
  <c r="N60" i="16"/>
  <c r="N57" i="16"/>
  <c r="V28" i="39"/>
  <c r="G21" i="40" s="1"/>
  <c r="Y6" i="42"/>
  <c r="Y32" i="42" s="1"/>
  <c r="G13" i="40" s="1"/>
  <c r="AP4" i="41"/>
  <c r="AN51" i="17"/>
  <c r="AJ51" i="17"/>
  <c r="AM115" i="17"/>
  <c r="AM119" i="17" s="1"/>
  <c r="AM123" i="17"/>
  <c r="AM125" i="17" s="1"/>
  <c r="AM134" i="17"/>
  <c r="AM140" i="17" s="1"/>
  <c r="AN53" i="17"/>
  <c r="AN62" i="17" s="1"/>
  <c r="AF163" i="10"/>
  <c r="W162" i="10"/>
  <c r="W161" i="10"/>
  <c r="W160" i="10"/>
  <c r="W159" i="10"/>
  <c r="W158" i="10"/>
  <c r="W157" i="10"/>
  <c r="W156" i="10"/>
  <c r="W155" i="10"/>
  <c r="S34" i="16" s="1"/>
  <c r="W154" i="10"/>
  <c r="W153" i="10"/>
  <c r="S32" i="16" s="1"/>
  <c r="W152" i="10"/>
  <c r="W151" i="10"/>
  <c r="W150" i="10"/>
  <c r="W149" i="10"/>
  <c r="W148" i="10"/>
  <c r="W147" i="10"/>
  <c r="S26" i="16" s="1"/>
  <c r="W146" i="10"/>
  <c r="W145" i="10"/>
  <c r="S24" i="16" s="1"/>
  <c r="W144" i="10"/>
  <c r="S23" i="16" s="1"/>
  <c r="W143" i="10"/>
  <c r="W142" i="10"/>
  <c r="S18" i="16"/>
  <c r="S15" i="16"/>
  <c r="W22" i="39"/>
  <c r="W21" i="39"/>
  <c r="W20" i="39"/>
  <c r="W19" i="39"/>
  <c r="W18" i="39"/>
  <c r="AG96" i="10"/>
  <c r="AD96" i="10"/>
  <c r="AG95" i="10"/>
  <c r="AD95" i="10"/>
  <c r="AE95" i="10" s="1"/>
  <c r="AG94" i="10"/>
  <c r="AD94" i="10"/>
  <c r="AE94" i="10" s="1"/>
  <c r="AG93" i="10"/>
  <c r="AD93" i="10"/>
  <c r="AE93" i="10" s="1"/>
  <c r="Y87" i="10"/>
  <c r="X87" i="10"/>
  <c r="AE82" i="10"/>
  <c r="W13" i="39" s="1"/>
  <c r="AB82" i="10"/>
  <c r="AC82" i="10" s="1"/>
  <c r="AE81" i="10"/>
  <c r="W12" i="39" s="1"/>
  <c r="AB81" i="10"/>
  <c r="AC81" i="10" s="1"/>
  <c r="AE80" i="10"/>
  <c r="W11" i="39" s="1"/>
  <c r="AB80" i="10"/>
  <c r="AC80" i="10" s="1"/>
  <c r="AE79" i="10"/>
  <c r="W10" i="39" s="1"/>
  <c r="AB79" i="10"/>
  <c r="AC79" i="10" s="1"/>
  <c r="AE78" i="10"/>
  <c r="W9" i="39" s="1"/>
  <c r="AB78" i="10"/>
  <c r="AC78" i="10" s="1"/>
  <c r="AE77" i="10"/>
  <c r="W8" i="39" s="1"/>
  <c r="AB77" i="10"/>
  <c r="AC77" i="10" s="1"/>
  <c r="AE76" i="10"/>
  <c r="W7" i="39" s="1"/>
  <c r="AB76" i="10"/>
  <c r="AC76" i="10" s="1"/>
  <c r="AE75" i="10"/>
  <c r="W6" i="39" s="1"/>
  <c r="AB75" i="10"/>
  <c r="AC75" i="10" s="1"/>
  <c r="AE74" i="10"/>
  <c r="W5" i="39" s="1"/>
  <c r="AB74" i="10"/>
  <c r="AC74" i="10" s="1"/>
  <c r="AC59" i="10"/>
  <c r="X59" i="10"/>
  <c r="W59" i="10"/>
  <c r="V59" i="10"/>
  <c r="U59" i="10"/>
  <c r="T3" i="10" s="1"/>
  <c r="W8" i="17" s="1"/>
  <c r="AB58" i="10"/>
  <c r="Y58" i="10"/>
  <c r="Z58" i="10" s="1"/>
  <c r="AB57" i="10"/>
  <c r="Y57" i="10"/>
  <c r="Z57" i="10" s="1"/>
  <c r="AB56" i="10"/>
  <c r="Y56" i="10"/>
  <c r="Z56" i="10" s="1"/>
  <c r="AB55" i="10"/>
  <c r="Y55" i="10"/>
  <c r="Z55" i="10" s="1"/>
  <c r="AB54" i="10"/>
  <c r="Y54" i="10"/>
  <c r="Z54" i="10" s="1"/>
  <c r="AB53" i="10"/>
  <c r="Y53" i="10"/>
  <c r="Z53" i="10" s="1"/>
  <c r="AD48" i="10"/>
  <c r="Y48" i="10"/>
  <c r="X48" i="10"/>
  <c r="W48" i="10"/>
  <c r="Z47" i="10"/>
  <c r="AA47" i="10" s="1"/>
  <c r="Z46" i="10"/>
  <c r="AA46" i="10" s="1"/>
  <c r="Z45" i="10"/>
  <c r="AA45" i="10" s="1"/>
  <c r="Z44" i="10"/>
  <c r="AA44" i="10" s="1"/>
  <c r="Z43" i="10"/>
  <c r="AA43" i="10" s="1"/>
  <c r="Z42" i="10"/>
  <c r="AA42" i="10" s="1"/>
  <c r="Z41" i="10"/>
  <c r="AA41" i="10" s="1"/>
  <c r="Z40" i="10"/>
  <c r="AA40" i="10" s="1"/>
  <c r="Z39" i="10"/>
  <c r="AA39" i="10" s="1"/>
  <c r="Z38" i="10"/>
  <c r="AA38" i="10" s="1"/>
  <c r="Z37" i="10"/>
  <c r="Z36" i="10"/>
  <c r="AA36" i="10" s="1"/>
  <c r="Z35" i="10"/>
  <c r="AA35" i="10" s="1"/>
  <c r="AE29" i="10"/>
  <c r="AB29" i="10"/>
  <c r="AC29" i="10" s="1"/>
  <c r="AN18" i="41" s="1"/>
  <c r="AP18" i="41" s="1"/>
  <c r="AE28" i="10"/>
  <c r="AB28" i="10"/>
  <c r="AC28" i="10" s="1"/>
  <c r="AE27" i="10"/>
  <c r="AB27" i="10"/>
  <c r="AC27" i="10" s="1"/>
  <c r="AE26" i="10"/>
  <c r="AB26" i="10"/>
  <c r="AC26" i="10" s="1"/>
  <c r="AN15" i="41" s="1"/>
  <c r="AP15" i="41" s="1"/>
  <c r="AE25" i="10"/>
  <c r="AB25" i="10"/>
  <c r="AC25" i="10" s="1"/>
  <c r="AN14" i="41" s="1"/>
  <c r="AP14" i="41" s="1"/>
  <c r="AE24" i="10"/>
  <c r="AB24" i="10"/>
  <c r="AC24" i="10" s="1"/>
  <c r="AN13" i="41" s="1"/>
  <c r="AP13" i="41" s="1"/>
  <c r="AE23" i="10"/>
  <c r="AB23" i="10"/>
  <c r="AC23" i="10" s="1"/>
  <c r="AN12" i="41" s="1"/>
  <c r="AP12" i="41" s="1"/>
  <c r="AE22" i="10"/>
  <c r="AB22" i="10"/>
  <c r="AC22" i="10" s="1"/>
  <c r="AN11" i="41" s="1"/>
  <c r="AP11" i="41" s="1"/>
  <c r="AE21" i="10"/>
  <c r="AB21" i="10"/>
  <c r="AC21" i="10" s="1"/>
  <c r="AN10" i="41" s="1"/>
  <c r="AP10" i="41" s="1"/>
  <c r="AE20" i="10"/>
  <c r="AB20" i="10"/>
  <c r="AC20" i="10" s="1"/>
  <c r="AN9" i="41" s="1"/>
  <c r="AP9" i="41" s="1"/>
  <c r="AE19" i="10"/>
  <c r="AB19" i="10"/>
  <c r="AC19" i="10" s="1"/>
  <c r="AN8" i="41" s="1"/>
  <c r="AP8" i="41" s="1"/>
  <c r="AE18" i="10"/>
  <c r="AB18" i="10"/>
  <c r="AC18" i="10" s="1"/>
  <c r="AE17" i="10"/>
  <c r="AB17" i="10"/>
  <c r="AC17" i="10" s="1"/>
  <c r="AE16" i="10"/>
  <c r="AB16" i="10"/>
  <c r="AC16" i="10" s="1"/>
  <c r="AE15" i="10"/>
  <c r="AB15" i="10"/>
  <c r="AC15" i="10" s="1"/>
  <c r="AE14" i="10"/>
  <c r="AB14" i="10"/>
  <c r="AE13" i="10"/>
  <c r="AB13" i="10"/>
  <c r="AC13" i="10" s="1"/>
  <c r="O19" i="41"/>
  <c r="P5" i="41"/>
  <c r="P6" i="41"/>
  <c r="P7" i="41"/>
  <c r="P8" i="41"/>
  <c r="P9" i="41"/>
  <c r="P10" i="41"/>
  <c r="P11" i="41"/>
  <c r="P12" i="41"/>
  <c r="P13" i="41"/>
  <c r="P14" i="41"/>
  <c r="P15" i="41"/>
  <c r="P16" i="41"/>
  <c r="P17" i="41"/>
  <c r="P18" i="41"/>
  <c r="P4" i="41"/>
  <c r="K32" i="44"/>
  <c r="E23" i="40" s="1"/>
  <c r="I23" i="40" s="1"/>
  <c r="E26" i="40"/>
  <c r="E27" i="40"/>
  <c r="I27" i="40" s="1"/>
  <c r="E28" i="40"/>
  <c r="I28" i="40" s="1"/>
  <c r="E29" i="40"/>
  <c r="I29" i="40" s="1"/>
  <c r="E30" i="40"/>
  <c r="I30" i="40" s="1"/>
  <c r="E33" i="40"/>
  <c r="I33" i="40" s="1"/>
  <c r="E34" i="40"/>
  <c r="I34" i="40" s="1"/>
  <c r="E35" i="40"/>
  <c r="I35" i="40" s="1"/>
  <c r="E25" i="40"/>
  <c r="I25" i="40" s="1"/>
  <c r="C35" i="40"/>
  <c r="C32" i="40"/>
  <c r="C33" i="40"/>
  <c r="C34" i="40"/>
  <c r="C31" i="40"/>
  <c r="C30" i="40"/>
  <c r="C29" i="40"/>
  <c r="C28" i="40"/>
  <c r="C27" i="40"/>
  <c r="C26" i="40"/>
  <c r="C25" i="40"/>
  <c r="C24" i="40"/>
  <c r="C23" i="40"/>
  <c r="C22" i="40"/>
  <c r="G32" i="42"/>
  <c r="F145" i="17"/>
  <c r="F140" i="17"/>
  <c r="F133" i="17"/>
  <c r="F125" i="17"/>
  <c r="F122" i="17"/>
  <c r="F119" i="17"/>
  <c r="F112" i="17"/>
  <c r="E36" i="40"/>
  <c r="I36" i="40" s="1"/>
  <c r="K19" i="41"/>
  <c r="L5" i="41"/>
  <c r="L6" i="41"/>
  <c r="L7" i="41"/>
  <c r="L8" i="41"/>
  <c r="L9" i="41"/>
  <c r="L10" i="41"/>
  <c r="L11" i="41"/>
  <c r="L12" i="41"/>
  <c r="L13" i="41"/>
  <c r="L14" i="41"/>
  <c r="L15" i="41"/>
  <c r="L16" i="41"/>
  <c r="L17" i="41"/>
  <c r="L18" i="41"/>
  <c r="L4" i="41"/>
  <c r="H6" i="42"/>
  <c r="H7" i="42"/>
  <c r="H8" i="42"/>
  <c r="H9" i="42"/>
  <c r="H10" i="42"/>
  <c r="H11" i="42"/>
  <c r="H12" i="42"/>
  <c r="H13" i="42"/>
  <c r="H14" i="42"/>
  <c r="H15" i="42"/>
  <c r="H16" i="42"/>
  <c r="H17" i="42"/>
  <c r="H18" i="42"/>
  <c r="H19" i="42"/>
  <c r="H20" i="42"/>
  <c r="H21" i="42"/>
  <c r="H22" i="42"/>
  <c r="H23" i="42"/>
  <c r="H24" i="42"/>
  <c r="H25" i="42"/>
  <c r="H26" i="42"/>
  <c r="H27" i="42"/>
  <c r="H28" i="42"/>
  <c r="H29" i="42"/>
  <c r="H30" i="42"/>
  <c r="H31" i="42"/>
  <c r="H5" i="42"/>
  <c r="J6" i="39"/>
  <c r="J7" i="39"/>
  <c r="J8" i="39"/>
  <c r="J9" i="39"/>
  <c r="J10" i="39"/>
  <c r="J11" i="39"/>
  <c r="J12" i="39"/>
  <c r="J13" i="39"/>
  <c r="J14" i="39"/>
  <c r="J15" i="39"/>
  <c r="J16" i="39"/>
  <c r="J17" i="39"/>
  <c r="J18" i="39"/>
  <c r="J19" i="39"/>
  <c r="J20" i="39"/>
  <c r="J21" i="39"/>
  <c r="J22" i="39"/>
  <c r="J5" i="39"/>
  <c r="K41" i="44"/>
  <c r="E24" i="40" s="1"/>
  <c r="I24" i="40" s="1"/>
  <c r="J41" i="44"/>
  <c r="J32" i="44"/>
  <c r="K14" i="44"/>
  <c r="E22" i="40" s="1"/>
  <c r="I22" i="40" s="1"/>
  <c r="J14" i="44"/>
  <c r="G87" i="10"/>
  <c r="E17" i="40"/>
  <c r="I17" i="40" s="1"/>
  <c r="U19" i="41"/>
  <c r="E16" i="40" s="1"/>
  <c r="I16" i="40" s="1"/>
  <c r="C32" i="42"/>
  <c r="D32" i="42"/>
  <c r="E32" i="42"/>
  <c r="F32" i="42"/>
  <c r="B32" i="42"/>
  <c r="J6" i="42"/>
  <c r="L6" i="42" s="1"/>
  <c r="J7" i="42"/>
  <c r="L7" i="42" s="1"/>
  <c r="J8" i="42"/>
  <c r="L8" i="42" s="1"/>
  <c r="J9" i="42"/>
  <c r="L9" i="42" s="1"/>
  <c r="J10" i="42"/>
  <c r="L10" i="42" s="1"/>
  <c r="J11" i="42"/>
  <c r="L11" i="42" s="1"/>
  <c r="J12" i="42"/>
  <c r="L12" i="42" s="1"/>
  <c r="J13" i="42"/>
  <c r="L13" i="42" s="1"/>
  <c r="J14" i="42"/>
  <c r="L14" i="42" s="1"/>
  <c r="J15" i="42"/>
  <c r="L15" i="42" s="1"/>
  <c r="J16" i="42"/>
  <c r="L16" i="42" s="1"/>
  <c r="J17" i="42"/>
  <c r="L17" i="42" s="1"/>
  <c r="J18" i="42"/>
  <c r="L18" i="42" s="1"/>
  <c r="J19" i="42"/>
  <c r="L19" i="42" s="1"/>
  <c r="J20" i="42"/>
  <c r="L20" i="42" s="1"/>
  <c r="J21" i="42"/>
  <c r="L21" i="42" s="1"/>
  <c r="J22" i="42"/>
  <c r="L22" i="42" s="1"/>
  <c r="J23" i="42"/>
  <c r="L23" i="42" s="1"/>
  <c r="J24" i="42"/>
  <c r="L24" i="42" s="1"/>
  <c r="J25" i="42"/>
  <c r="L25" i="42" s="1"/>
  <c r="J26" i="42"/>
  <c r="L26" i="42" s="1"/>
  <c r="J27" i="42"/>
  <c r="L27" i="42" s="1"/>
  <c r="J28" i="42"/>
  <c r="L28" i="42" s="1"/>
  <c r="J29" i="42"/>
  <c r="L29" i="42" s="1"/>
  <c r="J30" i="42"/>
  <c r="L30" i="42" s="1"/>
  <c r="J31" i="42"/>
  <c r="L31" i="42" s="1"/>
  <c r="I6" i="42"/>
  <c r="I7" i="42"/>
  <c r="I8" i="42"/>
  <c r="I9" i="42"/>
  <c r="I10" i="42"/>
  <c r="I11" i="42"/>
  <c r="I12" i="42"/>
  <c r="I13" i="42"/>
  <c r="I14" i="42"/>
  <c r="I15" i="42"/>
  <c r="I16" i="42"/>
  <c r="I17" i="42"/>
  <c r="I18" i="42"/>
  <c r="I19" i="42"/>
  <c r="I20" i="42"/>
  <c r="I21" i="42"/>
  <c r="I22" i="42"/>
  <c r="I23" i="42"/>
  <c r="I24" i="42"/>
  <c r="I25" i="42"/>
  <c r="I26" i="42"/>
  <c r="I27" i="42"/>
  <c r="I28" i="42"/>
  <c r="I29" i="42"/>
  <c r="I30" i="42"/>
  <c r="I31" i="42"/>
  <c r="I5" i="42"/>
  <c r="J5" i="42"/>
  <c r="L5" i="42" s="1"/>
  <c r="A5" i="42"/>
  <c r="A6" i="42"/>
  <c r="A7" i="42"/>
  <c r="A8" i="42"/>
  <c r="A9" i="42"/>
  <c r="A10" i="42"/>
  <c r="A11" i="42"/>
  <c r="A12" i="42"/>
  <c r="A13" i="42"/>
  <c r="A14" i="42"/>
  <c r="A15" i="42"/>
  <c r="A16" i="42"/>
  <c r="A17" i="42"/>
  <c r="A18" i="42"/>
  <c r="A19" i="42"/>
  <c r="A20" i="42"/>
  <c r="A21" i="42"/>
  <c r="A22" i="42"/>
  <c r="A23" i="42"/>
  <c r="A24" i="42"/>
  <c r="A25" i="42"/>
  <c r="A26" i="42"/>
  <c r="A27" i="42"/>
  <c r="A28" i="42"/>
  <c r="A29" i="42"/>
  <c r="A30" i="42"/>
  <c r="A31" i="42"/>
  <c r="A2" i="42"/>
  <c r="N2" i="42" s="1"/>
  <c r="L141" i="17"/>
  <c r="R141" i="17" s="1"/>
  <c r="L142" i="17"/>
  <c r="R142" i="17" s="1"/>
  <c r="L143" i="17"/>
  <c r="R143" i="17" s="1"/>
  <c r="L144" i="17"/>
  <c r="R144" i="17" s="1"/>
  <c r="L139" i="17"/>
  <c r="R139" i="17" s="1"/>
  <c r="L135" i="17"/>
  <c r="R135" i="17" s="1"/>
  <c r="L138" i="17"/>
  <c r="R138" i="17" s="1"/>
  <c r="L137" i="17"/>
  <c r="L136" i="17"/>
  <c r="R136" i="17" s="1"/>
  <c r="L134" i="17"/>
  <c r="R134" i="17" s="1"/>
  <c r="F19" i="41"/>
  <c r="J19" i="41"/>
  <c r="G19" i="41"/>
  <c r="H19" i="41"/>
  <c r="I19" i="41"/>
  <c r="C2" i="41"/>
  <c r="Y2" i="41" s="1"/>
  <c r="A2" i="41"/>
  <c r="W2" i="41" s="1"/>
  <c r="A5" i="41"/>
  <c r="A6" i="41"/>
  <c r="A7" i="41"/>
  <c r="A8" i="41"/>
  <c r="A9" i="41"/>
  <c r="A10" i="41"/>
  <c r="A11" i="41"/>
  <c r="A12" i="41"/>
  <c r="A13" i="41"/>
  <c r="A14" i="41"/>
  <c r="A15" i="41"/>
  <c r="A16" i="41"/>
  <c r="A17" i="41"/>
  <c r="A18" i="41"/>
  <c r="C5" i="41"/>
  <c r="C6" i="41"/>
  <c r="C7" i="41"/>
  <c r="C8" i="41"/>
  <c r="C9" i="41"/>
  <c r="C10" i="41"/>
  <c r="C11" i="41"/>
  <c r="C12" i="41"/>
  <c r="C13" i="41"/>
  <c r="C14" i="41"/>
  <c r="C15" i="41"/>
  <c r="C16" i="41"/>
  <c r="C17" i="41"/>
  <c r="C18" i="41"/>
  <c r="C4" i="41"/>
  <c r="A4" i="41"/>
  <c r="R8" i="41"/>
  <c r="T8" i="41" s="1"/>
  <c r="R9" i="41"/>
  <c r="T9" i="41" s="1"/>
  <c r="R10" i="41"/>
  <c r="T10" i="41" s="1"/>
  <c r="R11" i="41"/>
  <c r="T11" i="41" s="1"/>
  <c r="R12" i="41"/>
  <c r="T12" i="41" s="1"/>
  <c r="R13" i="41"/>
  <c r="T13" i="41" s="1"/>
  <c r="R14" i="41"/>
  <c r="T14" i="41" s="1"/>
  <c r="R15" i="41"/>
  <c r="T15" i="41" s="1"/>
  <c r="R16" i="41"/>
  <c r="T16" i="41" s="1"/>
  <c r="R17" i="41"/>
  <c r="T17" i="41" s="1"/>
  <c r="E37" i="40"/>
  <c r="I37" i="40" s="1"/>
  <c r="R14" i="43"/>
  <c r="R91" i="17"/>
  <c r="T51" i="17"/>
  <c r="K27" i="39"/>
  <c r="A27" i="39"/>
  <c r="K26" i="39"/>
  <c r="A26" i="39"/>
  <c r="K25" i="39"/>
  <c r="A25" i="39"/>
  <c r="K24" i="39"/>
  <c r="A24" i="39"/>
  <c r="K23" i="39"/>
  <c r="A23" i="39"/>
  <c r="A22" i="39"/>
  <c r="A21" i="39"/>
  <c r="A20" i="39"/>
  <c r="A19" i="39"/>
  <c r="A18" i="39"/>
  <c r="A17" i="39"/>
  <c r="A16" i="39"/>
  <c r="A15" i="39"/>
  <c r="A14" i="39"/>
  <c r="A13" i="39"/>
  <c r="A12" i="39"/>
  <c r="A11" i="39"/>
  <c r="A10" i="39"/>
  <c r="A9" i="39"/>
  <c r="A8" i="39"/>
  <c r="A7" i="39"/>
  <c r="A6" i="39"/>
  <c r="A5" i="39"/>
  <c r="D16" i="16"/>
  <c r="I16" i="16" s="1"/>
  <c r="D17" i="16"/>
  <c r="I17" i="16" s="1"/>
  <c r="D18" i="16"/>
  <c r="I18" i="16" s="1"/>
  <c r="D19" i="16"/>
  <c r="I19" i="16" s="1"/>
  <c r="D20" i="16"/>
  <c r="I20" i="16" s="1"/>
  <c r="D21" i="16"/>
  <c r="I21" i="16" s="1"/>
  <c r="D22" i="16"/>
  <c r="I22" i="16" s="1"/>
  <c r="D23" i="16"/>
  <c r="I23" i="16" s="1"/>
  <c r="D24" i="16"/>
  <c r="I24" i="16" s="1"/>
  <c r="D25" i="16"/>
  <c r="I25" i="16" s="1"/>
  <c r="D26" i="16"/>
  <c r="I26" i="16" s="1"/>
  <c r="D27" i="16"/>
  <c r="I27" i="16" s="1"/>
  <c r="D28" i="16"/>
  <c r="I28" i="16" s="1"/>
  <c r="D29" i="16"/>
  <c r="I29" i="16" s="1"/>
  <c r="D30" i="16"/>
  <c r="I30" i="16" s="1"/>
  <c r="D31" i="16"/>
  <c r="I31" i="16" s="1"/>
  <c r="D32" i="16"/>
  <c r="I32" i="16" s="1"/>
  <c r="D33" i="16"/>
  <c r="I33" i="16" s="1"/>
  <c r="D34" i="16"/>
  <c r="I34" i="16" s="1"/>
  <c r="D35" i="16"/>
  <c r="I35" i="16" s="1"/>
  <c r="D36" i="16"/>
  <c r="I36" i="16" s="1"/>
  <c r="D37" i="16"/>
  <c r="I37" i="16" s="1"/>
  <c r="D38" i="16"/>
  <c r="I38" i="16" s="1"/>
  <c r="D39" i="16"/>
  <c r="I39" i="16" s="1"/>
  <c r="D40" i="16"/>
  <c r="I40" i="16" s="1"/>
  <c r="D41" i="16"/>
  <c r="I41" i="16" s="1"/>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A40" i="16"/>
  <c r="A41" i="16"/>
  <c r="A35" i="16"/>
  <c r="A36" i="16"/>
  <c r="A37" i="16"/>
  <c r="A38" i="16"/>
  <c r="A39" i="16"/>
  <c r="A25" i="16"/>
  <c r="A26" i="16"/>
  <c r="A27" i="16"/>
  <c r="A28" i="16"/>
  <c r="A29" i="16"/>
  <c r="A30" i="16"/>
  <c r="A31" i="16"/>
  <c r="A32" i="16"/>
  <c r="A33" i="16"/>
  <c r="A34" i="16"/>
  <c r="A21" i="16"/>
  <c r="A22" i="16"/>
  <c r="A23" i="16"/>
  <c r="A24" i="16"/>
  <c r="A16" i="16"/>
  <c r="A17" i="16"/>
  <c r="A18" i="16"/>
  <c r="A19" i="16"/>
  <c r="D15" i="16"/>
  <c r="I15" i="16" s="1"/>
  <c r="B15" i="16"/>
  <c r="A15" i="16"/>
  <c r="E146" i="10"/>
  <c r="P146" i="10" s="1"/>
  <c r="E147" i="10"/>
  <c r="P147" i="10" s="1"/>
  <c r="E148" i="10"/>
  <c r="P148" i="10" s="1"/>
  <c r="E149" i="10"/>
  <c r="P149" i="10" s="1"/>
  <c r="E142" i="10"/>
  <c r="P142" i="10" s="1"/>
  <c r="E143" i="10"/>
  <c r="P143" i="10" s="1"/>
  <c r="E144" i="10"/>
  <c r="P144" i="10" s="1"/>
  <c r="E145" i="10"/>
  <c r="P145" i="10" s="1"/>
  <c r="Q19" i="41"/>
  <c r="N19" i="41"/>
  <c r="M19" i="41"/>
  <c r="R18" i="41"/>
  <c r="T18" i="41" s="1"/>
  <c r="R7" i="41"/>
  <c r="T7" i="41" s="1"/>
  <c r="R6" i="41"/>
  <c r="T6" i="41" s="1"/>
  <c r="R5" i="41"/>
  <c r="T5" i="41" s="1"/>
  <c r="E4" i="41"/>
  <c r="R4" i="41" s="1"/>
  <c r="O73" i="17"/>
  <c r="E5" i="40" s="1"/>
  <c r="I5" i="40" s="1"/>
  <c r="O54" i="17"/>
  <c r="S54" i="17" s="1"/>
  <c r="O55" i="17"/>
  <c r="S55" i="17" s="1"/>
  <c r="O56" i="17"/>
  <c r="S56" i="17" s="1"/>
  <c r="O57" i="17"/>
  <c r="S57" i="17" s="1"/>
  <c r="O58" i="17"/>
  <c r="S58" i="17" s="1"/>
  <c r="O59" i="17"/>
  <c r="S59" i="17" s="1"/>
  <c r="O60" i="17"/>
  <c r="S60" i="17" s="1"/>
  <c r="O61" i="17"/>
  <c r="S61" i="17" s="1"/>
  <c r="O53" i="17"/>
  <c r="O37" i="17"/>
  <c r="S37" i="17" s="1"/>
  <c r="O20" i="17"/>
  <c r="O36" i="17"/>
  <c r="S36" i="17" s="1"/>
  <c r="O38" i="17"/>
  <c r="S38" i="17" s="1"/>
  <c r="O39" i="17"/>
  <c r="S39" i="17" s="1"/>
  <c r="O40" i="17"/>
  <c r="S40" i="17" s="1"/>
  <c r="O41" i="17"/>
  <c r="S41" i="17" s="1"/>
  <c r="O42" i="17"/>
  <c r="S42" i="17" s="1"/>
  <c r="O43" i="17"/>
  <c r="S43" i="17" s="1"/>
  <c r="O44" i="17"/>
  <c r="S44" i="17" s="1"/>
  <c r="O45" i="17"/>
  <c r="S45" i="17" s="1"/>
  <c r="O46" i="17"/>
  <c r="S46" i="17" s="1"/>
  <c r="O47" i="17"/>
  <c r="S47" i="17" s="1"/>
  <c r="O48" i="17"/>
  <c r="S48" i="17" s="1"/>
  <c r="O49" i="17"/>
  <c r="S49" i="17" s="1"/>
  <c r="L132" i="17"/>
  <c r="L131" i="17"/>
  <c r="R131" i="17" s="1"/>
  <c r="L130" i="17"/>
  <c r="R130" i="17" s="1"/>
  <c r="L129" i="17"/>
  <c r="R129" i="17" s="1"/>
  <c r="L128" i="17"/>
  <c r="R128" i="17" s="1"/>
  <c r="L127" i="17"/>
  <c r="R127" i="17" s="1"/>
  <c r="L126" i="17"/>
  <c r="R126" i="17" s="1"/>
  <c r="L124" i="17"/>
  <c r="R124" i="17" s="1"/>
  <c r="L123" i="17"/>
  <c r="R123" i="17" s="1"/>
  <c r="L121" i="17"/>
  <c r="R121" i="17" s="1"/>
  <c r="L120" i="17"/>
  <c r="R120" i="17" s="1"/>
  <c r="L118" i="17"/>
  <c r="L117" i="17"/>
  <c r="R117" i="17" s="1"/>
  <c r="L116" i="17"/>
  <c r="R116" i="17" s="1"/>
  <c r="L115" i="17"/>
  <c r="R115" i="17" s="1"/>
  <c r="L114" i="17"/>
  <c r="R114" i="17" s="1"/>
  <c r="L113" i="17"/>
  <c r="R113" i="17" s="1"/>
  <c r="L111" i="17"/>
  <c r="R111" i="17" s="1"/>
  <c r="L110" i="17"/>
  <c r="L109" i="17"/>
  <c r="R109" i="17" s="1"/>
  <c r="L108" i="17"/>
  <c r="R108" i="17" s="1"/>
  <c r="L107" i="17"/>
  <c r="R107" i="17" s="1"/>
  <c r="L106" i="17"/>
  <c r="R106" i="17" s="1"/>
  <c r="J97" i="17"/>
  <c r="E7" i="40" s="1"/>
  <c r="J91" i="17"/>
  <c r="R38" i="43" s="1"/>
  <c r="O50" i="17"/>
  <c r="S50" i="17" s="1"/>
  <c r="O35" i="17"/>
  <c r="S35" i="17" s="1"/>
  <c r="O34" i="17"/>
  <c r="S34" i="17" s="1"/>
  <c r="O33" i="17"/>
  <c r="S33" i="17" s="1"/>
  <c r="O32" i="17"/>
  <c r="S32" i="17" s="1"/>
  <c r="O31" i="17"/>
  <c r="S31" i="17" s="1"/>
  <c r="O30" i="17"/>
  <c r="S30" i="17" s="1"/>
  <c r="O29" i="17"/>
  <c r="S29" i="17" s="1"/>
  <c r="O28" i="17"/>
  <c r="S28" i="17" s="1"/>
  <c r="O25" i="17"/>
  <c r="O24" i="17"/>
  <c r="O23" i="17"/>
  <c r="O22" i="17"/>
  <c r="O21" i="17"/>
  <c r="O19" i="17"/>
  <c r="O18" i="17"/>
  <c r="O17" i="17"/>
  <c r="O16" i="17"/>
  <c r="O15" i="17"/>
  <c r="O14" i="17"/>
  <c r="O13" i="17"/>
  <c r="O12" i="17"/>
  <c r="F8" i="17"/>
  <c r="A60" i="16"/>
  <c r="A57" i="16"/>
  <c r="D54" i="16"/>
  <c r="B54" i="16"/>
  <c r="C60" i="16" s="1"/>
  <c r="A53" i="16"/>
  <c r="A52" i="16"/>
  <c r="A51" i="16"/>
  <c r="A50" i="16"/>
  <c r="A49" i="16"/>
  <c r="A48" i="16"/>
  <c r="A47" i="16"/>
  <c r="A20" i="16"/>
  <c r="B14" i="16"/>
  <c r="M14" i="16" s="1"/>
  <c r="A14" i="16"/>
  <c r="L14" i="16" s="1"/>
  <c r="N163" i="10"/>
  <c r="E162" i="10"/>
  <c r="P162" i="10" s="1"/>
  <c r="E161" i="10"/>
  <c r="H40" i="16" s="1"/>
  <c r="E160" i="10"/>
  <c r="H39" i="16" s="1"/>
  <c r="E159" i="10"/>
  <c r="P159" i="10" s="1"/>
  <c r="E158" i="10"/>
  <c r="H37" i="16" s="1"/>
  <c r="E157" i="10"/>
  <c r="H36" i="16" s="1"/>
  <c r="E156" i="10"/>
  <c r="P156" i="10" s="1"/>
  <c r="E155" i="10"/>
  <c r="P155" i="10" s="1"/>
  <c r="E154" i="10"/>
  <c r="H33" i="16" s="1"/>
  <c r="E153" i="10"/>
  <c r="P153" i="10" s="1"/>
  <c r="E152" i="10"/>
  <c r="H31" i="16" s="1"/>
  <c r="E151" i="10"/>
  <c r="P151" i="10" s="1"/>
  <c r="E150" i="10"/>
  <c r="P150" i="10" s="1"/>
  <c r="H20" i="16"/>
  <c r="H19" i="16"/>
  <c r="K22" i="39"/>
  <c r="K21" i="39"/>
  <c r="K20" i="39"/>
  <c r="K19" i="39"/>
  <c r="K18" i="39"/>
  <c r="O96" i="10"/>
  <c r="K17" i="39" s="1"/>
  <c r="L96" i="10"/>
  <c r="M96" i="10" s="1"/>
  <c r="O95" i="10"/>
  <c r="K16" i="39" s="1"/>
  <c r="L95" i="10"/>
  <c r="M95" i="10" s="1"/>
  <c r="O94" i="10"/>
  <c r="K15" i="39" s="1"/>
  <c r="L94" i="10"/>
  <c r="O93" i="10"/>
  <c r="K14" i="39" s="1"/>
  <c r="L93" i="10"/>
  <c r="M93" i="10" s="1"/>
  <c r="F87" i="10"/>
  <c r="M82" i="10"/>
  <c r="K13" i="39" s="1"/>
  <c r="J82" i="10"/>
  <c r="K82" i="10" s="1"/>
  <c r="M81" i="10"/>
  <c r="K12" i="39" s="1"/>
  <c r="J81" i="10"/>
  <c r="K81" i="10" s="1"/>
  <c r="M80" i="10"/>
  <c r="K11" i="39" s="1"/>
  <c r="J80" i="10"/>
  <c r="K80" i="10" s="1"/>
  <c r="M79" i="10"/>
  <c r="K10" i="39" s="1"/>
  <c r="J79" i="10"/>
  <c r="K79" i="10" s="1"/>
  <c r="M78" i="10"/>
  <c r="K9" i="39" s="1"/>
  <c r="J78" i="10"/>
  <c r="K78" i="10" s="1"/>
  <c r="M77" i="10"/>
  <c r="K8" i="39" s="1"/>
  <c r="J77" i="10"/>
  <c r="K77" i="10" s="1"/>
  <c r="M76" i="10"/>
  <c r="K7" i="39" s="1"/>
  <c r="J76" i="10"/>
  <c r="K76" i="10" s="1"/>
  <c r="M75" i="10"/>
  <c r="K6" i="39" s="1"/>
  <c r="J75" i="10"/>
  <c r="K75" i="10" s="1"/>
  <c r="M74" i="10"/>
  <c r="K5" i="39" s="1"/>
  <c r="J74" i="10"/>
  <c r="K74" i="10" s="1"/>
  <c r="K59" i="10"/>
  <c r="F59" i="10"/>
  <c r="E59" i="10"/>
  <c r="D59" i="10"/>
  <c r="C59" i="10"/>
  <c r="B3" i="10" s="1"/>
  <c r="J58" i="10"/>
  <c r="G58" i="10"/>
  <c r="H58" i="10" s="1"/>
  <c r="J57" i="10"/>
  <c r="G57" i="10"/>
  <c r="H57" i="10" s="1"/>
  <c r="J56" i="10"/>
  <c r="G56" i="10"/>
  <c r="H56" i="10" s="1"/>
  <c r="J55" i="10"/>
  <c r="G55" i="10"/>
  <c r="H55" i="10" s="1"/>
  <c r="J54" i="10"/>
  <c r="G54" i="10"/>
  <c r="H54" i="10" s="1"/>
  <c r="J53" i="10"/>
  <c r="G53" i="10"/>
  <c r="L48" i="10"/>
  <c r="G48" i="10"/>
  <c r="F48" i="10"/>
  <c r="E48" i="10"/>
  <c r="H47" i="10"/>
  <c r="I47" i="10" s="1"/>
  <c r="H46" i="10"/>
  <c r="I46" i="10" s="1"/>
  <c r="H45" i="10"/>
  <c r="I45" i="10" s="1"/>
  <c r="H44" i="10"/>
  <c r="I44" i="10" s="1"/>
  <c r="H43" i="10"/>
  <c r="I43" i="10" s="1"/>
  <c r="H42" i="10"/>
  <c r="I42" i="10" s="1"/>
  <c r="H41" i="10"/>
  <c r="I41" i="10" s="1"/>
  <c r="H40" i="10"/>
  <c r="I40" i="10" s="1"/>
  <c r="H39" i="10"/>
  <c r="I39" i="10" s="1"/>
  <c r="H38" i="10"/>
  <c r="I38" i="10" s="1"/>
  <c r="H37" i="10"/>
  <c r="I37" i="10" s="1"/>
  <c r="H36" i="10"/>
  <c r="I36" i="10" s="1"/>
  <c r="H35" i="10"/>
  <c r="I30" i="10"/>
  <c r="H30" i="10"/>
  <c r="G30" i="10"/>
  <c r="F30" i="10"/>
  <c r="B2" i="10" s="1"/>
  <c r="M29" i="10"/>
  <c r="J29" i="10"/>
  <c r="K29" i="10" s="1"/>
  <c r="M28" i="10"/>
  <c r="J28" i="10"/>
  <c r="K28" i="10" s="1"/>
  <c r="M27" i="10"/>
  <c r="J27" i="10"/>
  <c r="K27" i="10" s="1"/>
  <c r="M26" i="10"/>
  <c r="J26" i="10"/>
  <c r="K26" i="10" s="1"/>
  <c r="M25" i="10"/>
  <c r="J25" i="10"/>
  <c r="K25" i="10" s="1"/>
  <c r="M24" i="10"/>
  <c r="J24" i="10"/>
  <c r="K24" i="10" s="1"/>
  <c r="M23" i="10"/>
  <c r="J23" i="10"/>
  <c r="K23" i="10" s="1"/>
  <c r="M22" i="10"/>
  <c r="J22" i="10"/>
  <c r="K22" i="10" s="1"/>
  <c r="M21" i="10"/>
  <c r="J21" i="10"/>
  <c r="K21" i="10" s="1"/>
  <c r="M20" i="10"/>
  <c r="J20" i="10"/>
  <c r="K20" i="10" s="1"/>
  <c r="M19" i="10"/>
  <c r="J19" i="10"/>
  <c r="K19" i="10" s="1"/>
  <c r="M18" i="10"/>
  <c r="J18" i="10"/>
  <c r="K18" i="10" s="1"/>
  <c r="M17" i="10"/>
  <c r="J17" i="10"/>
  <c r="K17" i="10" s="1"/>
  <c r="M16" i="10"/>
  <c r="J16" i="10"/>
  <c r="K16" i="10" s="1"/>
  <c r="M15" i="10"/>
  <c r="J15" i="10"/>
  <c r="K15" i="10" s="1"/>
  <c r="M14" i="10"/>
  <c r="J14" i="10"/>
  <c r="M13" i="10"/>
  <c r="J13" i="10"/>
  <c r="K13" i="10" s="1"/>
  <c r="L83" i="37"/>
  <c r="L82" i="37"/>
  <c r="L81" i="37"/>
  <c r="L80" i="37"/>
  <c r="I72" i="37"/>
  <c r="J72" i="37" s="1"/>
  <c r="I71" i="37"/>
  <c r="J71" i="37" s="1"/>
  <c r="I70" i="37"/>
  <c r="J70" i="37" s="1"/>
  <c r="I69" i="37"/>
  <c r="J69" i="37" s="1"/>
  <c r="I68" i="37"/>
  <c r="J68" i="37" s="1"/>
  <c r="I67" i="37"/>
  <c r="J67" i="37" s="1"/>
  <c r="I66" i="37"/>
  <c r="J66" i="37" s="1"/>
  <c r="I65" i="37"/>
  <c r="I64" i="37"/>
  <c r="J64" i="37" s="1"/>
  <c r="F46" i="37"/>
  <c r="E46" i="37"/>
  <c r="D46" i="37"/>
  <c r="C49" i="37" s="1"/>
  <c r="C46" i="37"/>
  <c r="J45" i="37"/>
  <c r="G45" i="37"/>
  <c r="H45" i="37" s="1"/>
  <c r="J44" i="37"/>
  <c r="G44" i="37"/>
  <c r="H44" i="37" s="1"/>
  <c r="J43" i="37"/>
  <c r="G43" i="37"/>
  <c r="H43" i="37" s="1"/>
  <c r="J42" i="37"/>
  <c r="G42" i="37"/>
  <c r="H42" i="37" s="1"/>
  <c r="J41" i="37"/>
  <c r="G41" i="37"/>
  <c r="H41" i="37" s="1"/>
  <c r="J40" i="37"/>
  <c r="G40" i="37"/>
  <c r="G35" i="37"/>
  <c r="F35" i="37"/>
  <c r="E35" i="37"/>
  <c r="K34" i="37"/>
  <c r="H34" i="37"/>
  <c r="I34" i="37" s="1"/>
  <c r="K33" i="37"/>
  <c r="H33" i="37"/>
  <c r="I33" i="37" s="1"/>
  <c r="K32" i="37"/>
  <c r="H32" i="37"/>
  <c r="I32" i="37" s="1"/>
  <c r="K31" i="37"/>
  <c r="H31" i="37"/>
  <c r="I31" i="37" s="1"/>
  <c r="K30" i="37"/>
  <c r="H30" i="37"/>
  <c r="I30" i="37" s="1"/>
  <c r="I25" i="37"/>
  <c r="H25" i="37"/>
  <c r="G25" i="37"/>
  <c r="F25" i="37"/>
  <c r="C48" i="37" s="1"/>
  <c r="M24" i="37"/>
  <c r="J24" i="37"/>
  <c r="K24" i="37" s="1"/>
  <c r="M23" i="37"/>
  <c r="J23" i="37"/>
  <c r="K23" i="37" s="1"/>
  <c r="M22" i="37"/>
  <c r="J22" i="37"/>
  <c r="K22" i="37" s="1"/>
  <c r="M21" i="37"/>
  <c r="J21" i="37"/>
  <c r="K21" i="37" s="1"/>
  <c r="M20" i="37"/>
  <c r="J20" i="37"/>
  <c r="K20" i="37" s="1"/>
  <c r="M19" i="37"/>
  <c r="J19" i="37"/>
  <c r="K19" i="37" s="1"/>
  <c r="M18" i="37"/>
  <c r="J18" i="37"/>
  <c r="K18" i="37" s="1"/>
  <c r="M17" i="37"/>
  <c r="J17" i="37"/>
  <c r="K17" i="37" s="1"/>
  <c r="M16" i="37"/>
  <c r="J16" i="37"/>
  <c r="K16" i="37" s="1"/>
  <c r="M15" i="37"/>
  <c r="J15" i="37"/>
  <c r="K15" i="37" s="1"/>
  <c r="M14" i="37"/>
  <c r="J14" i="37"/>
  <c r="K14" i="37" s="1"/>
  <c r="M13" i="37"/>
  <c r="J13" i="37"/>
  <c r="T137" i="8"/>
  <c r="I137" i="8"/>
  <c r="B6" i="10" s="1"/>
  <c r="AK136" i="8"/>
  <c r="AJ136" i="8"/>
  <c r="AI136" i="8"/>
  <c r="AH136" i="8"/>
  <c r="AG136" i="8"/>
  <c r="AF136" i="8"/>
  <c r="AE136" i="8"/>
  <c r="AD136" i="8"/>
  <c r="AC136" i="8"/>
  <c r="AB136" i="8"/>
  <c r="AA136" i="8"/>
  <c r="Z136" i="8"/>
  <c r="Y136" i="8"/>
  <c r="X136" i="8"/>
  <c r="W136" i="8"/>
  <c r="V136" i="8"/>
  <c r="U136" i="8"/>
  <c r="T136" i="8"/>
  <c r="AK135" i="8"/>
  <c r="AJ135" i="8"/>
  <c r="AI135" i="8"/>
  <c r="AH135" i="8"/>
  <c r="AG135" i="8"/>
  <c r="AF135" i="8"/>
  <c r="AE135" i="8"/>
  <c r="AD135" i="8"/>
  <c r="AC135" i="8"/>
  <c r="AB135" i="8"/>
  <c r="AA135" i="8"/>
  <c r="Z135" i="8"/>
  <c r="Y135" i="8"/>
  <c r="X135" i="8"/>
  <c r="W135" i="8"/>
  <c r="V135" i="8"/>
  <c r="U135" i="8"/>
  <c r="T135" i="8"/>
  <c r="AK134" i="8"/>
  <c r="AJ134" i="8"/>
  <c r="AI134" i="8"/>
  <c r="AH134" i="8"/>
  <c r="AG134" i="8"/>
  <c r="AF134" i="8"/>
  <c r="AE134" i="8"/>
  <c r="AD134" i="8"/>
  <c r="AC134" i="8"/>
  <c r="AB134" i="8"/>
  <c r="AA134" i="8"/>
  <c r="Z134" i="8"/>
  <c r="Y134" i="8"/>
  <c r="X134" i="8"/>
  <c r="W134" i="8"/>
  <c r="V134" i="8"/>
  <c r="U134" i="8"/>
  <c r="T134" i="8"/>
  <c r="AK133" i="8"/>
  <c r="AJ133" i="8"/>
  <c r="AI133" i="8"/>
  <c r="AH133" i="8"/>
  <c r="AG133" i="8"/>
  <c r="AF133" i="8"/>
  <c r="AE133" i="8"/>
  <c r="AD133" i="8"/>
  <c r="AC133" i="8"/>
  <c r="AB133" i="8"/>
  <c r="AA133" i="8"/>
  <c r="Z133" i="8"/>
  <c r="Y133" i="8"/>
  <c r="X133" i="8"/>
  <c r="W133" i="8"/>
  <c r="V133" i="8"/>
  <c r="U133" i="8"/>
  <c r="T133" i="8"/>
  <c r="AK132" i="8"/>
  <c r="AJ132" i="8"/>
  <c r="AI132" i="8"/>
  <c r="AH132" i="8"/>
  <c r="AG132" i="8"/>
  <c r="AF132" i="8"/>
  <c r="AE132" i="8"/>
  <c r="AD132" i="8"/>
  <c r="AC132" i="8"/>
  <c r="AB132" i="8"/>
  <c r="AA132" i="8"/>
  <c r="Z132" i="8"/>
  <c r="Y132" i="8"/>
  <c r="X132" i="8"/>
  <c r="W132" i="8"/>
  <c r="V132" i="8"/>
  <c r="U132" i="8"/>
  <c r="T132" i="8"/>
  <c r="AK131" i="8"/>
  <c r="AJ131" i="8"/>
  <c r="AI131" i="8"/>
  <c r="AH131" i="8"/>
  <c r="AG131" i="8"/>
  <c r="AF131" i="8"/>
  <c r="AE131" i="8"/>
  <c r="AD131" i="8"/>
  <c r="AC131" i="8"/>
  <c r="AB131" i="8"/>
  <c r="AA131" i="8"/>
  <c r="Z131" i="8"/>
  <c r="Y131" i="8"/>
  <c r="X131" i="8"/>
  <c r="W131" i="8"/>
  <c r="V131" i="8"/>
  <c r="U131" i="8"/>
  <c r="T131" i="8"/>
  <c r="AK130" i="8"/>
  <c r="AJ130" i="8"/>
  <c r="AI130" i="8"/>
  <c r="AH130" i="8"/>
  <c r="AG130" i="8"/>
  <c r="AF130" i="8"/>
  <c r="AE130" i="8"/>
  <c r="AD130" i="8"/>
  <c r="AC130" i="8"/>
  <c r="AB130" i="8"/>
  <c r="AA130" i="8"/>
  <c r="Z130" i="8"/>
  <c r="Y130" i="8"/>
  <c r="X130" i="8"/>
  <c r="W130" i="8"/>
  <c r="V130" i="8"/>
  <c r="U130" i="8"/>
  <c r="T130" i="8"/>
  <c r="AK129" i="8"/>
  <c r="AJ129" i="8"/>
  <c r="AI129" i="8"/>
  <c r="AH129" i="8"/>
  <c r="AG129" i="8"/>
  <c r="AF129" i="8"/>
  <c r="AE129" i="8"/>
  <c r="AD129" i="8"/>
  <c r="AC129" i="8"/>
  <c r="AB129" i="8"/>
  <c r="AA129" i="8"/>
  <c r="Z129" i="8"/>
  <c r="Y129" i="8"/>
  <c r="X129" i="8"/>
  <c r="W129" i="8"/>
  <c r="V129" i="8"/>
  <c r="U129" i="8"/>
  <c r="T129" i="8"/>
  <c r="AK128" i="8"/>
  <c r="AJ128" i="8"/>
  <c r="AI128" i="8"/>
  <c r="AH128" i="8"/>
  <c r="AG128" i="8"/>
  <c r="AF128" i="8"/>
  <c r="AE128" i="8"/>
  <c r="AD128" i="8"/>
  <c r="AC128" i="8"/>
  <c r="AB128" i="8"/>
  <c r="AA128" i="8"/>
  <c r="Z128" i="8"/>
  <c r="Y128" i="8"/>
  <c r="X128" i="8"/>
  <c r="W128" i="8"/>
  <c r="V128" i="8"/>
  <c r="U128" i="8"/>
  <c r="T128" i="8"/>
  <c r="AK127" i="8"/>
  <c r="AJ127" i="8"/>
  <c r="AI127" i="8"/>
  <c r="AH127" i="8"/>
  <c r="AG127" i="8"/>
  <c r="AF127" i="8"/>
  <c r="AE127" i="8"/>
  <c r="AD127" i="8"/>
  <c r="AC127" i="8"/>
  <c r="AB127" i="8"/>
  <c r="AA127" i="8"/>
  <c r="Z127" i="8"/>
  <c r="Y127" i="8"/>
  <c r="X127" i="8"/>
  <c r="W127" i="8"/>
  <c r="V127" i="8"/>
  <c r="U127" i="8"/>
  <c r="T127" i="8"/>
  <c r="AK126" i="8"/>
  <c r="AJ126" i="8"/>
  <c r="AI126" i="8"/>
  <c r="AH126" i="8"/>
  <c r="AG126" i="8"/>
  <c r="AF126" i="8"/>
  <c r="AE126" i="8"/>
  <c r="AD126" i="8"/>
  <c r="AC126" i="8"/>
  <c r="AB126" i="8"/>
  <c r="AA126" i="8"/>
  <c r="Z126" i="8"/>
  <c r="Y126" i="8"/>
  <c r="X126" i="8"/>
  <c r="W126" i="8"/>
  <c r="V126" i="8"/>
  <c r="U126" i="8"/>
  <c r="T126" i="8"/>
  <c r="AK125" i="8"/>
  <c r="AJ125" i="8"/>
  <c r="AI125" i="8"/>
  <c r="AH125" i="8"/>
  <c r="AG125" i="8"/>
  <c r="AF125" i="8"/>
  <c r="AE125" i="8"/>
  <c r="AD125" i="8"/>
  <c r="AC125" i="8"/>
  <c r="AB125" i="8"/>
  <c r="AA125" i="8"/>
  <c r="Z125" i="8"/>
  <c r="Y125" i="8"/>
  <c r="X125" i="8"/>
  <c r="W125" i="8"/>
  <c r="V125" i="8"/>
  <c r="U125" i="8"/>
  <c r="T125" i="8"/>
  <c r="AK124" i="8"/>
  <c r="AJ124" i="8"/>
  <c r="AI124" i="8"/>
  <c r="AH124" i="8"/>
  <c r="AG124" i="8"/>
  <c r="AF124" i="8"/>
  <c r="AE124" i="8"/>
  <c r="AD124" i="8"/>
  <c r="AC124" i="8"/>
  <c r="AB124" i="8"/>
  <c r="AA124" i="8"/>
  <c r="Z124" i="8"/>
  <c r="Y124" i="8"/>
  <c r="X124" i="8"/>
  <c r="W124" i="8"/>
  <c r="V124" i="8"/>
  <c r="U124" i="8"/>
  <c r="T124" i="8"/>
  <c r="AK123" i="8"/>
  <c r="AJ123" i="8"/>
  <c r="AI123" i="8"/>
  <c r="AH123" i="8"/>
  <c r="AG123" i="8"/>
  <c r="AF123" i="8"/>
  <c r="AE123" i="8"/>
  <c r="AD123" i="8"/>
  <c r="AC123" i="8"/>
  <c r="AB123" i="8"/>
  <c r="AA123" i="8"/>
  <c r="Z123" i="8"/>
  <c r="Y123" i="8"/>
  <c r="X123" i="8"/>
  <c r="W123" i="8"/>
  <c r="V123" i="8"/>
  <c r="U123" i="8"/>
  <c r="T123" i="8"/>
  <c r="AK122" i="8"/>
  <c r="AJ122" i="8"/>
  <c r="AI122" i="8"/>
  <c r="AH122" i="8"/>
  <c r="AG122" i="8"/>
  <c r="AF122" i="8"/>
  <c r="AE122" i="8"/>
  <c r="AD122" i="8"/>
  <c r="AC122" i="8"/>
  <c r="AB122" i="8"/>
  <c r="AA122" i="8"/>
  <c r="Z122" i="8"/>
  <c r="Y122" i="8"/>
  <c r="X122" i="8"/>
  <c r="W122" i="8"/>
  <c r="V122" i="8"/>
  <c r="U122" i="8"/>
  <c r="T122" i="8"/>
  <c r="AK121" i="8"/>
  <c r="AJ121" i="8"/>
  <c r="AI121" i="8"/>
  <c r="AH121" i="8"/>
  <c r="AG121" i="8"/>
  <c r="AF121" i="8"/>
  <c r="AE121" i="8"/>
  <c r="AD121" i="8"/>
  <c r="AC121" i="8"/>
  <c r="AB121" i="8"/>
  <c r="AA121" i="8"/>
  <c r="Z121" i="8"/>
  <c r="Y121" i="8"/>
  <c r="X121" i="8"/>
  <c r="W121" i="8"/>
  <c r="V121" i="8"/>
  <c r="U121" i="8"/>
  <c r="T121" i="8"/>
  <c r="AK120" i="8"/>
  <c r="AJ120" i="8"/>
  <c r="AI120" i="8"/>
  <c r="AH120" i="8"/>
  <c r="AG120" i="8"/>
  <c r="AF120" i="8"/>
  <c r="AE120" i="8"/>
  <c r="AD120" i="8"/>
  <c r="AC120" i="8"/>
  <c r="AB120" i="8"/>
  <c r="AA120" i="8"/>
  <c r="Z120" i="8"/>
  <c r="Y120" i="8"/>
  <c r="X120" i="8"/>
  <c r="W120" i="8"/>
  <c r="V120" i="8"/>
  <c r="U120" i="8"/>
  <c r="T120" i="8"/>
  <c r="AK119" i="8"/>
  <c r="AJ119" i="8"/>
  <c r="AI119" i="8"/>
  <c r="AH119" i="8"/>
  <c r="AG119" i="8"/>
  <c r="AF119" i="8"/>
  <c r="AE119" i="8"/>
  <c r="AD119" i="8"/>
  <c r="AC119" i="8"/>
  <c r="AB119" i="8"/>
  <c r="AA119" i="8"/>
  <c r="Z119" i="8"/>
  <c r="Y119" i="8"/>
  <c r="X119" i="8"/>
  <c r="W119" i="8"/>
  <c r="V119" i="8"/>
  <c r="U119" i="8"/>
  <c r="T119" i="8"/>
  <c r="AK118" i="8"/>
  <c r="AJ118" i="8"/>
  <c r="AI118" i="8"/>
  <c r="AH118" i="8"/>
  <c r="AG118" i="8"/>
  <c r="AF118" i="8"/>
  <c r="AE118" i="8"/>
  <c r="AD118" i="8"/>
  <c r="AC118" i="8"/>
  <c r="AB118" i="8"/>
  <c r="AA118" i="8"/>
  <c r="Z118" i="8"/>
  <c r="Y118" i="8"/>
  <c r="X118" i="8"/>
  <c r="W118" i="8"/>
  <c r="V118" i="8"/>
  <c r="U118" i="8"/>
  <c r="T118" i="8"/>
  <c r="AK117" i="8"/>
  <c r="AJ117" i="8"/>
  <c r="AI117" i="8"/>
  <c r="AH117" i="8"/>
  <c r="AG117" i="8"/>
  <c r="AF117" i="8"/>
  <c r="AE117" i="8"/>
  <c r="AD117" i="8"/>
  <c r="AC117" i="8"/>
  <c r="AB117" i="8"/>
  <c r="AA117" i="8"/>
  <c r="Z117" i="8"/>
  <c r="Y117" i="8"/>
  <c r="X117" i="8"/>
  <c r="W117" i="8"/>
  <c r="V117" i="8"/>
  <c r="U117" i="8"/>
  <c r="T117" i="8"/>
  <c r="AK116" i="8"/>
  <c r="AJ116" i="8"/>
  <c r="AI116" i="8"/>
  <c r="AH116" i="8"/>
  <c r="AG116" i="8"/>
  <c r="AF116" i="8"/>
  <c r="AE116" i="8"/>
  <c r="AD116" i="8"/>
  <c r="AC116" i="8"/>
  <c r="AB116" i="8"/>
  <c r="AA116" i="8"/>
  <c r="Z116" i="8"/>
  <c r="Y116" i="8"/>
  <c r="X116" i="8"/>
  <c r="W116" i="8"/>
  <c r="V116" i="8"/>
  <c r="U116" i="8"/>
  <c r="T116" i="8"/>
  <c r="AK115" i="8"/>
  <c r="AJ115" i="8"/>
  <c r="AI115" i="8"/>
  <c r="AH115" i="8"/>
  <c r="AG115" i="8"/>
  <c r="AF115" i="8"/>
  <c r="AE115" i="8"/>
  <c r="AD115" i="8"/>
  <c r="AC115" i="8"/>
  <c r="AB115" i="8"/>
  <c r="AA115" i="8"/>
  <c r="Z115" i="8"/>
  <c r="Y115" i="8"/>
  <c r="X115" i="8"/>
  <c r="W115" i="8"/>
  <c r="V115" i="8"/>
  <c r="U115" i="8"/>
  <c r="T115" i="8"/>
  <c r="AK114" i="8"/>
  <c r="AJ114" i="8"/>
  <c r="AI114" i="8"/>
  <c r="AH114" i="8"/>
  <c r="AG114" i="8"/>
  <c r="AF114" i="8"/>
  <c r="AE114" i="8"/>
  <c r="AD114" i="8"/>
  <c r="AC114" i="8"/>
  <c r="AB114" i="8"/>
  <c r="AA114" i="8"/>
  <c r="Z114" i="8"/>
  <c r="Y114" i="8"/>
  <c r="X114" i="8"/>
  <c r="W114" i="8"/>
  <c r="V114" i="8"/>
  <c r="U114" i="8"/>
  <c r="T114" i="8"/>
  <c r="AK113" i="8"/>
  <c r="AJ113" i="8"/>
  <c r="AI113" i="8"/>
  <c r="AH113" i="8"/>
  <c r="AG113" i="8"/>
  <c r="AF113" i="8"/>
  <c r="AE113" i="8"/>
  <c r="AD113" i="8"/>
  <c r="AC113" i="8"/>
  <c r="AB113" i="8"/>
  <c r="AA113" i="8"/>
  <c r="Z113" i="8"/>
  <c r="Y113" i="8"/>
  <c r="X113" i="8"/>
  <c r="W113" i="8"/>
  <c r="V113" i="8"/>
  <c r="U113" i="8"/>
  <c r="T113" i="8"/>
  <c r="AK112" i="8"/>
  <c r="AJ112" i="8"/>
  <c r="AI112" i="8"/>
  <c r="AH112" i="8"/>
  <c r="AG112" i="8"/>
  <c r="AF112" i="8"/>
  <c r="AE112" i="8"/>
  <c r="AD112" i="8"/>
  <c r="AC112" i="8"/>
  <c r="AB112" i="8"/>
  <c r="AA112" i="8"/>
  <c r="Z112" i="8"/>
  <c r="Y112" i="8"/>
  <c r="X112" i="8"/>
  <c r="W112" i="8"/>
  <c r="V112" i="8"/>
  <c r="U112" i="8"/>
  <c r="T112" i="8"/>
  <c r="AK111" i="8"/>
  <c r="AJ111" i="8"/>
  <c r="AI111" i="8"/>
  <c r="AH111" i="8"/>
  <c r="AG111" i="8"/>
  <c r="AF111" i="8"/>
  <c r="AE111" i="8"/>
  <c r="AD111" i="8"/>
  <c r="AC111" i="8"/>
  <c r="AB111" i="8"/>
  <c r="AA111" i="8"/>
  <c r="Z111" i="8"/>
  <c r="Y111" i="8"/>
  <c r="X111" i="8"/>
  <c r="W111" i="8"/>
  <c r="V111" i="8"/>
  <c r="U111" i="8"/>
  <c r="T111" i="8"/>
  <c r="AK110" i="8"/>
  <c r="AJ110" i="8"/>
  <c r="AI110" i="8"/>
  <c r="AH110" i="8"/>
  <c r="AG110" i="8"/>
  <c r="AF110" i="8"/>
  <c r="AE110" i="8"/>
  <c r="AD110" i="8"/>
  <c r="AC110" i="8"/>
  <c r="AB110" i="8"/>
  <c r="AA110" i="8"/>
  <c r="Z110" i="8"/>
  <c r="Y110" i="8"/>
  <c r="X110" i="8"/>
  <c r="W110" i="8"/>
  <c r="V110" i="8"/>
  <c r="U110" i="8"/>
  <c r="T110" i="8"/>
  <c r="AK109" i="8"/>
  <c r="AJ109" i="8"/>
  <c r="AI109" i="8"/>
  <c r="AH109" i="8"/>
  <c r="AG109" i="8"/>
  <c r="AF109" i="8"/>
  <c r="AE109" i="8"/>
  <c r="AD109" i="8"/>
  <c r="AC109" i="8"/>
  <c r="AB109" i="8"/>
  <c r="AA109" i="8"/>
  <c r="Z109" i="8"/>
  <c r="Y109" i="8"/>
  <c r="X109" i="8"/>
  <c r="W109" i="8"/>
  <c r="V109" i="8"/>
  <c r="U109" i="8"/>
  <c r="T109" i="8"/>
  <c r="AK108" i="8"/>
  <c r="AJ108" i="8"/>
  <c r="AI108" i="8"/>
  <c r="AH108" i="8"/>
  <c r="AG108" i="8"/>
  <c r="AF108" i="8"/>
  <c r="AE108" i="8"/>
  <c r="AD108" i="8"/>
  <c r="AC108" i="8"/>
  <c r="AB108" i="8"/>
  <c r="AA108" i="8"/>
  <c r="Z108" i="8"/>
  <c r="Y108" i="8"/>
  <c r="X108" i="8"/>
  <c r="W108" i="8"/>
  <c r="V108" i="8"/>
  <c r="U108" i="8"/>
  <c r="T108" i="8"/>
  <c r="AK107" i="8"/>
  <c r="AJ107" i="8"/>
  <c r="AI107" i="8"/>
  <c r="AH107" i="8"/>
  <c r="AG107" i="8"/>
  <c r="AF107" i="8"/>
  <c r="AE107" i="8"/>
  <c r="AD107" i="8"/>
  <c r="AC107" i="8"/>
  <c r="AB107" i="8"/>
  <c r="AA107" i="8"/>
  <c r="Z107" i="8"/>
  <c r="Y107" i="8"/>
  <c r="X107" i="8"/>
  <c r="W107" i="8"/>
  <c r="V107" i="8"/>
  <c r="U107" i="8"/>
  <c r="T107" i="8"/>
  <c r="AK106" i="8"/>
  <c r="AJ106" i="8"/>
  <c r="AI106" i="8"/>
  <c r="AH106" i="8"/>
  <c r="AG106" i="8"/>
  <c r="AF106" i="8"/>
  <c r="AE106" i="8"/>
  <c r="AD106" i="8"/>
  <c r="AC106" i="8"/>
  <c r="AB106" i="8"/>
  <c r="AA106" i="8"/>
  <c r="Z106" i="8"/>
  <c r="Y106" i="8"/>
  <c r="X106" i="8"/>
  <c r="W106" i="8"/>
  <c r="V106" i="8"/>
  <c r="U106" i="8"/>
  <c r="T106" i="8"/>
  <c r="AK105" i="8"/>
  <c r="AJ105" i="8"/>
  <c r="AI105" i="8"/>
  <c r="AH105" i="8"/>
  <c r="AG105" i="8"/>
  <c r="AF105" i="8"/>
  <c r="AE105" i="8"/>
  <c r="AD105" i="8"/>
  <c r="AC105" i="8"/>
  <c r="AB105" i="8"/>
  <c r="AA105" i="8"/>
  <c r="Z105" i="8"/>
  <c r="Y105" i="8"/>
  <c r="X105" i="8"/>
  <c r="W105" i="8"/>
  <c r="V105" i="8"/>
  <c r="U105" i="8"/>
  <c r="T105" i="8"/>
  <c r="AK104" i="8"/>
  <c r="AJ104" i="8"/>
  <c r="AI104" i="8"/>
  <c r="AH104" i="8"/>
  <c r="AG104" i="8"/>
  <c r="AF104" i="8"/>
  <c r="AE104" i="8"/>
  <c r="AD104" i="8"/>
  <c r="AC104" i="8"/>
  <c r="AB104" i="8"/>
  <c r="AA104" i="8"/>
  <c r="Z104" i="8"/>
  <c r="Y104" i="8"/>
  <c r="X104" i="8"/>
  <c r="W104" i="8"/>
  <c r="V104" i="8"/>
  <c r="U104" i="8"/>
  <c r="T104" i="8"/>
  <c r="AK103" i="8"/>
  <c r="AJ103" i="8"/>
  <c r="AI103" i="8"/>
  <c r="AH103" i="8"/>
  <c r="AG103" i="8"/>
  <c r="AF103" i="8"/>
  <c r="AE103" i="8"/>
  <c r="AD103" i="8"/>
  <c r="AC103" i="8"/>
  <c r="AB103" i="8"/>
  <c r="AA103" i="8"/>
  <c r="Z103" i="8"/>
  <c r="Y103" i="8"/>
  <c r="X103" i="8"/>
  <c r="W103" i="8"/>
  <c r="V103" i="8"/>
  <c r="U103" i="8"/>
  <c r="T103" i="8"/>
  <c r="AK102" i="8"/>
  <c r="AJ102" i="8"/>
  <c r="AI102" i="8"/>
  <c r="AH102" i="8"/>
  <c r="AG102" i="8"/>
  <c r="AF102" i="8"/>
  <c r="AE102" i="8"/>
  <c r="AD102" i="8"/>
  <c r="AC102" i="8"/>
  <c r="AB102" i="8"/>
  <c r="AA102" i="8"/>
  <c r="Z102" i="8"/>
  <c r="Y102" i="8"/>
  <c r="X102" i="8"/>
  <c r="W102" i="8"/>
  <c r="V102" i="8"/>
  <c r="U102" i="8"/>
  <c r="T102" i="8"/>
  <c r="AK101" i="8"/>
  <c r="AJ101" i="8"/>
  <c r="AI101" i="8"/>
  <c r="AH101" i="8"/>
  <c r="AG101" i="8"/>
  <c r="AF101" i="8"/>
  <c r="AE101" i="8"/>
  <c r="AD101" i="8"/>
  <c r="AC101" i="8"/>
  <c r="AB101" i="8"/>
  <c r="AA101" i="8"/>
  <c r="Z101" i="8"/>
  <c r="Y101" i="8"/>
  <c r="X101" i="8"/>
  <c r="W101" i="8"/>
  <c r="V101" i="8"/>
  <c r="U101" i="8"/>
  <c r="T101" i="8"/>
  <c r="AK100" i="8"/>
  <c r="AJ100" i="8"/>
  <c r="AI100" i="8"/>
  <c r="AH100" i="8"/>
  <c r="AG100" i="8"/>
  <c r="AF100" i="8"/>
  <c r="AE100" i="8"/>
  <c r="AD100" i="8"/>
  <c r="AC100" i="8"/>
  <c r="AB100" i="8"/>
  <c r="AA100" i="8"/>
  <c r="Z100" i="8"/>
  <c r="Y100" i="8"/>
  <c r="X100" i="8"/>
  <c r="W100" i="8"/>
  <c r="V100" i="8"/>
  <c r="U100" i="8"/>
  <c r="T100" i="8"/>
  <c r="AK99" i="8"/>
  <c r="AJ99" i="8"/>
  <c r="AI99" i="8"/>
  <c r="AH99" i="8"/>
  <c r="AG99" i="8"/>
  <c r="AF99" i="8"/>
  <c r="AE99" i="8"/>
  <c r="AD99" i="8"/>
  <c r="AC99" i="8"/>
  <c r="AB99" i="8"/>
  <c r="AA99" i="8"/>
  <c r="Z99" i="8"/>
  <c r="Y99" i="8"/>
  <c r="X99" i="8"/>
  <c r="W99" i="8"/>
  <c r="V99" i="8"/>
  <c r="U99" i="8"/>
  <c r="T99" i="8"/>
  <c r="AK98" i="8"/>
  <c r="AJ98" i="8"/>
  <c r="AI98" i="8"/>
  <c r="AH98" i="8"/>
  <c r="AG98" i="8"/>
  <c r="AF98" i="8"/>
  <c r="AE98" i="8"/>
  <c r="AD98" i="8"/>
  <c r="AC98" i="8"/>
  <c r="AB98" i="8"/>
  <c r="AA98" i="8"/>
  <c r="Z98" i="8"/>
  <c r="Y98" i="8"/>
  <c r="X98" i="8"/>
  <c r="W98" i="8"/>
  <c r="V98" i="8"/>
  <c r="U98" i="8"/>
  <c r="T98" i="8"/>
  <c r="AK97" i="8"/>
  <c r="AJ97" i="8"/>
  <c r="AI97" i="8"/>
  <c r="AH97" i="8"/>
  <c r="AG97" i="8"/>
  <c r="AF97" i="8"/>
  <c r="AE97" i="8"/>
  <c r="AD97" i="8"/>
  <c r="AC97" i="8"/>
  <c r="AB97" i="8"/>
  <c r="AA97" i="8"/>
  <c r="Z97" i="8"/>
  <c r="Y97" i="8"/>
  <c r="X97" i="8"/>
  <c r="W97" i="8"/>
  <c r="V97" i="8"/>
  <c r="U97" i="8"/>
  <c r="T97" i="8"/>
  <c r="AK96" i="8"/>
  <c r="AJ96" i="8"/>
  <c r="AI96" i="8"/>
  <c r="AH96" i="8"/>
  <c r="AG96" i="8"/>
  <c r="AF96" i="8"/>
  <c r="AE96" i="8"/>
  <c r="AD96" i="8"/>
  <c r="AC96" i="8"/>
  <c r="AB96" i="8"/>
  <c r="AA96" i="8"/>
  <c r="Z96" i="8"/>
  <c r="Y96" i="8"/>
  <c r="X96" i="8"/>
  <c r="W96" i="8"/>
  <c r="V96" i="8"/>
  <c r="U96" i="8"/>
  <c r="T96" i="8"/>
  <c r="AK95" i="8"/>
  <c r="AJ95" i="8"/>
  <c r="AI95" i="8"/>
  <c r="AH95" i="8"/>
  <c r="AG95" i="8"/>
  <c r="AF95" i="8"/>
  <c r="AE95" i="8"/>
  <c r="AD95" i="8"/>
  <c r="AC95" i="8"/>
  <c r="AB95" i="8"/>
  <c r="AA95" i="8"/>
  <c r="Z95" i="8"/>
  <c r="Y95" i="8"/>
  <c r="X95" i="8"/>
  <c r="W95" i="8"/>
  <c r="V95" i="8"/>
  <c r="U95" i="8"/>
  <c r="T95" i="8"/>
  <c r="AK94" i="8"/>
  <c r="AJ94" i="8"/>
  <c r="AI94" i="8"/>
  <c r="AH94" i="8"/>
  <c r="AG94" i="8"/>
  <c r="AF94" i="8"/>
  <c r="AE94" i="8"/>
  <c r="AD94" i="8"/>
  <c r="AC94" i="8"/>
  <c r="AB94" i="8"/>
  <c r="AA94" i="8"/>
  <c r="Z94" i="8"/>
  <c r="Y94" i="8"/>
  <c r="X94" i="8"/>
  <c r="W94" i="8"/>
  <c r="V94" i="8"/>
  <c r="U94" i="8"/>
  <c r="T94" i="8"/>
  <c r="AK93" i="8"/>
  <c r="AJ93" i="8"/>
  <c r="AI93" i="8"/>
  <c r="AH93" i="8"/>
  <c r="AG93" i="8"/>
  <c r="AF93" i="8"/>
  <c r="AE93" i="8"/>
  <c r="AD93" i="8"/>
  <c r="AC93" i="8"/>
  <c r="AB93" i="8"/>
  <c r="AA93" i="8"/>
  <c r="Z93" i="8"/>
  <c r="Y93" i="8"/>
  <c r="X93" i="8"/>
  <c r="W93" i="8"/>
  <c r="V93" i="8"/>
  <c r="U93" i="8"/>
  <c r="T93" i="8"/>
  <c r="AK92" i="8"/>
  <c r="AJ92" i="8"/>
  <c r="AI92" i="8"/>
  <c r="AH92" i="8"/>
  <c r="AG92" i="8"/>
  <c r="AF92" i="8"/>
  <c r="AE92" i="8"/>
  <c r="AD92" i="8"/>
  <c r="AC92" i="8"/>
  <c r="AB92" i="8"/>
  <c r="AA92" i="8"/>
  <c r="Z92" i="8"/>
  <c r="Y92" i="8"/>
  <c r="X92" i="8"/>
  <c r="W92" i="8"/>
  <c r="V92" i="8"/>
  <c r="U92" i="8"/>
  <c r="T92" i="8"/>
  <c r="AK91" i="8"/>
  <c r="AJ91" i="8"/>
  <c r="AI91" i="8"/>
  <c r="AH91" i="8"/>
  <c r="AG91" i="8"/>
  <c r="AF91" i="8"/>
  <c r="AE91" i="8"/>
  <c r="AD91" i="8"/>
  <c r="AC91" i="8"/>
  <c r="AB91" i="8"/>
  <c r="AA91" i="8"/>
  <c r="Z91" i="8"/>
  <c r="Y91" i="8"/>
  <c r="X91" i="8"/>
  <c r="W91" i="8"/>
  <c r="V91" i="8"/>
  <c r="U91" i="8"/>
  <c r="T91" i="8"/>
  <c r="AK90" i="8"/>
  <c r="AJ90" i="8"/>
  <c r="AI90" i="8"/>
  <c r="AH90" i="8"/>
  <c r="AG90" i="8"/>
  <c r="AF90" i="8"/>
  <c r="AE90" i="8"/>
  <c r="AD90" i="8"/>
  <c r="AC90" i="8"/>
  <c r="AB90" i="8"/>
  <c r="AA90" i="8"/>
  <c r="Z90" i="8"/>
  <c r="Y90" i="8"/>
  <c r="X90" i="8"/>
  <c r="W90" i="8"/>
  <c r="V90" i="8"/>
  <c r="U90" i="8"/>
  <c r="T90" i="8"/>
  <c r="AK89" i="8"/>
  <c r="AJ89" i="8"/>
  <c r="AI89" i="8"/>
  <c r="AH89" i="8"/>
  <c r="AG89" i="8"/>
  <c r="AF89" i="8"/>
  <c r="AE89" i="8"/>
  <c r="AD89" i="8"/>
  <c r="AC89" i="8"/>
  <c r="AB89" i="8"/>
  <c r="AA89" i="8"/>
  <c r="Z89" i="8"/>
  <c r="Y89" i="8"/>
  <c r="X89" i="8"/>
  <c r="W89" i="8"/>
  <c r="V89" i="8"/>
  <c r="U89" i="8"/>
  <c r="T89" i="8"/>
  <c r="AK88" i="8"/>
  <c r="AJ88" i="8"/>
  <c r="AI88" i="8"/>
  <c r="AH88" i="8"/>
  <c r="AG88" i="8"/>
  <c r="AF88" i="8"/>
  <c r="AE88" i="8"/>
  <c r="AD88" i="8"/>
  <c r="AC88" i="8"/>
  <c r="AB88" i="8"/>
  <c r="AA88" i="8"/>
  <c r="Z88" i="8"/>
  <c r="Y88" i="8"/>
  <c r="X88" i="8"/>
  <c r="W88" i="8"/>
  <c r="V88" i="8"/>
  <c r="U88" i="8"/>
  <c r="T88" i="8"/>
  <c r="AK87" i="8"/>
  <c r="AJ87" i="8"/>
  <c r="AI87" i="8"/>
  <c r="AH87" i="8"/>
  <c r="AG87" i="8"/>
  <c r="AF87" i="8"/>
  <c r="AE87" i="8"/>
  <c r="AD87" i="8"/>
  <c r="AC87" i="8"/>
  <c r="AB87" i="8"/>
  <c r="AA87" i="8"/>
  <c r="Z87" i="8"/>
  <c r="Y87" i="8"/>
  <c r="X87" i="8"/>
  <c r="W87" i="8"/>
  <c r="V87" i="8"/>
  <c r="U87" i="8"/>
  <c r="T87" i="8"/>
  <c r="AK86" i="8"/>
  <c r="AJ86" i="8"/>
  <c r="AI86" i="8"/>
  <c r="AH86" i="8"/>
  <c r="AG86" i="8"/>
  <c r="AF86" i="8"/>
  <c r="AE86" i="8"/>
  <c r="AD86" i="8"/>
  <c r="AC86" i="8"/>
  <c r="AB86" i="8"/>
  <c r="AA86" i="8"/>
  <c r="Z86" i="8"/>
  <c r="Y86" i="8"/>
  <c r="X86" i="8"/>
  <c r="W86" i="8"/>
  <c r="V86" i="8"/>
  <c r="U86" i="8"/>
  <c r="T86" i="8"/>
  <c r="AK85" i="8"/>
  <c r="AJ85" i="8"/>
  <c r="AI85" i="8"/>
  <c r="AH85" i="8"/>
  <c r="AG85" i="8"/>
  <c r="AF85" i="8"/>
  <c r="AE85" i="8"/>
  <c r="AD85" i="8"/>
  <c r="AC85" i="8"/>
  <c r="AB85" i="8"/>
  <c r="AA85" i="8"/>
  <c r="Z85" i="8"/>
  <c r="Y85" i="8"/>
  <c r="X85" i="8"/>
  <c r="W85" i="8"/>
  <c r="V85" i="8"/>
  <c r="U85" i="8"/>
  <c r="T85" i="8"/>
  <c r="AK84" i="8"/>
  <c r="AJ84" i="8"/>
  <c r="AI84" i="8"/>
  <c r="AH84" i="8"/>
  <c r="AG84" i="8"/>
  <c r="AF84" i="8"/>
  <c r="AE84" i="8"/>
  <c r="AD84" i="8"/>
  <c r="AC84" i="8"/>
  <c r="AB84" i="8"/>
  <c r="AA84" i="8"/>
  <c r="Z84" i="8"/>
  <c r="Y84" i="8"/>
  <c r="X84" i="8"/>
  <c r="W84" i="8"/>
  <c r="V84" i="8"/>
  <c r="U84" i="8"/>
  <c r="T84" i="8"/>
  <c r="AK83" i="8"/>
  <c r="AJ83" i="8"/>
  <c r="AI83" i="8"/>
  <c r="AH83" i="8"/>
  <c r="AG83" i="8"/>
  <c r="AF83" i="8"/>
  <c r="AE83" i="8"/>
  <c r="AD83" i="8"/>
  <c r="AC83" i="8"/>
  <c r="AB83" i="8"/>
  <c r="AA83" i="8"/>
  <c r="Z83" i="8"/>
  <c r="Y83" i="8"/>
  <c r="X83" i="8"/>
  <c r="W83" i="8"/>
  <c r="V83" i="8"/>
  <c r="U83" i="8"/>
  <c r="T83" i="8"/>
  <c r="AK82" i="8"/>
  <c r="AJ82" i="8"/>
  <c r="AI82" i="8"/>
  <c r="AH82" i="8"/>
  <c r="AG82" i="8"/>
  <c r="AF82" i="8"/>
  <c r="AE82" i="8"/>
  <c r="AD82" i="8"/>
  <c r="AC82" i="8"/>
  <c r="AB82" i="8"/>
  <c r="AA82" i="8"/>
  <c r="Z82" i="8"/>
  <c r="Y82" i="8"/>
  <c r="X82" i="8"/>
  <c r="W82" i="8"/>
  <c r="V82" i="8"/>
  <c r="U82" i="8"/>
  <c r="T82" i="8"/>
  <c r="AK81" i="8"/>
  <c r="AJ81" i="8"/>
  <c r="AI81" i="8"/>
  <c r="AH81" i="8"/>
  <c r="AG81" i="8"/>
  <c r="AF81" i="8"/>
  <c r="AE81" i="8"/>
  <c r="AD81" i="8"/>
  <c r="AC81" i="8"/>
  <c r="AB81" i="8"/>
  <c r="AA81" i="8"/>
  <c r="Z81" i="8"/>
  <c r="Y81" i="8"/>
  <c r="X81" i="8"/>
  <c r="W81" i="8"/>
  <c r="V81" i="8"/>
  <c r="U81" i="8"/>
  <c r="T81" i="8"/>
  <c r="AK80" i="8"/>
  <c r="AJ80" i="8"/>
  <c r="AI80" i="8"/>
  <c r="AH80" i="8"/>
  <c r="AG80" i="8"/>
  <c r="AF80" i="8"/>
  <c r="AE80" i="8"/>
  <c r="AD80" i="8"/>
  <c r="AC80" i="8"/>
  <c r="AB80" i="8"/>
  <c r="AA80" i="8"/>
  <c r="Z80" i="8"/>
  <c r="Y80" i="8"/>
  <c r="X80" i="8"/>
  <c r="W80" i="8"/>
  <c r="V80" i="8"/>
  <c r="U80" i="8"/>
  <c r="T80" i="8"/>
  <c r="AK79" i="8"/>
  <c r="AJ79" i="8"/>
  <c r="AI79" i="8"/>
  <c r="AH79" i="8"/>
  <c r="AG79" i="8"/>
  <c r="AF79" i="8"/>
  <c r="AE79" i="8"/>
  <c r="AD79" i="8"/>
  <c r="AC79" i="8"/>
  <c r="AB79" i="8"/>
  <c r="AA79" i="8"/>
  <c r="Z79" i="8"/>
  <c r="Y79" i="8"/>
  <c r="X79" i="8"/>
  <c r="W79" i="8"/>
  <c r="V79" i="8"/>
  <c r="U79" i="8"/>
  <c r="T79" i="8"/>
  <c r="AK78" i="8"/>
  <c r="AJ78" i="8"/>
  <c r="AI78" i="8"/>
  <c r="AH78" i="8"/>
  <c r="AG78" i="8"/>
  <c r="AF78" i="8"/>
  <c r="AE78" i="8"/>
  <c r="AD78" i="8"/>
  <c r="AC78" i="8"/>
  <c r="AB78" i="8"/>
  <c r="AA78" i="8"/>
  <c r="Z78" i="8"/>
  <c r="Y78" i="8"/>
  <c r="X78" i="8"/>
  <c r="W78" i="8"/>
  <c r="V78" i="8"/>
  <c r="U78" i="8"/>
  <c r="T78" i="8"/>
  <c r="AK77" i="8"/>
  <c r="AJ77" i="8"/>
  <c r="AI77" i="8"/>
  <c r="AH77" i="8"/>
  <c r="AG77" i="8"/>
  <c r="AF77" i="8"/>
  <c r="AE77" i="8"/>
  <c r="AD77" i="8"/>
  <c r="AC77" i="8"/>
  <c r="AB77" i="8"/>
  <c r="AA77" i="8"/>
  <c r="Z77" i="8"/>
  <c r="Y77" i="8"/>
  <c r="X77" i="8"/>
  <c r="W77" i="8"/>
  <c r="V77" i="8"/>
  <c r="U77" i="8"/>
  <c r="T77" i="8"/>
  <c r="AK76" i="8"/>
  <c r="AJ76" i="8"/>
  <c r="AI76" i="8"/>
  <c r="AH76" i="8"/>
  <c r="AG76" i="8"/>
  <c r="AF76" i="8"/>
  <c r="AE76" i="8"/>
  <c r="AD76" i="8"/>
  <c r="AC76" i="8"/>
  <c r="AB76" i="8"/>
  <c r="AA76" i="8"/>
  <c r="Z76" i="8"/>
  <c r="Y76" i="8"/>
  <c r="X76" i="8"/>
  <c r="W76" i="8"/>
  <c r="V76" i="8"/>
  <c r="U76" i="8"/>
  <c r="T76" i="8"/>
  <c r="AK75" i="8"/>
  <c r="AJ75" i="8"/>
  <c r="AI75" i="8"/>
  <c r="AH75" i="8"/>
  <c r="AG75" i="8"/>
  <c r="AF75" i="8"/>
  <c r="AE75" i="8"/>
  <c r="AD75" i="8"/>
  <c r="AC75" i="8"/>
  <c r="AB75" i="8"/>
  <c r="AA75" i="8"/>
  <c r="Z75" i="8"/>
  <c r="Y75" i="8"/>
  <c r="X75" i="8"/>
  <c r="W75" i="8"/>
  <c r="V75" i="8"/>
  <c r="U75" i="8"/>
  <c r="T75" i="8"/>
  <c r="AK74" i="8"/>
  <c r="AJ74" i="8"/>
  <c r="AI74" i="8"/>
  <c r="AH74" i="8"/>
  <c r="AG74" i="8"/>
  <c r="AF74" i="8"/>
  <c r="AE74" i="8"/>
  <c r="AD74" i="8"/>
  <c r="AC74" i="8"/>
  <c r="AB74" i="8"/>
  <c r="AA74" i="8"/>
  <c r="Z74" i="8"/>
  <c r="Y74" i="8"/>
  <c r="X74" i="8"/>
  <c r="W74" i="8"/>
  <c r="V74" i="8"/>
  <c r="U74" i="8"/>
  <c r="T74" i="8"/>
  <c r="AK73" i="8"/>
  <c r="AJ73" i="8"/>
  <c r="AI73" i="8"/>
  <c r="AH73" i="8"/>
  <c r="AG73" i="8"/>
  <c r="AF73" i="8"/>
  <c r="AE73" i="8"/>
  <c r="AD73" i="8"/>
  <c r="AC73" i="8"/>
  <c r="AB73" i="8"/>
  <c r="AA73" i="8"/>
  <c r="Z73" i="8"/>
  <c r="Y73" i="8"/>
  <c r="X73" i="8"/>
  <c r="W73" i="8"/>
  <c r="V73" i="8"/>
  <c r="U73" i="8"/>
  <c r="T73" i="8"/>
  <c r="AK72" i="8"/>
  <c r="AJ72" i="8"/>
  <c r="AI72" i="8"/>
  <c r="AH72" i="8"/>
  <c r="AG72" i="8"/>
  <c r="AF72" i="8"/>
  <c r="AE72" i="8"/>
  <c r="AD72" i="8"/>
  <c r="AC72" i="8"/>
  <c r="AB72" i="8"/>
  <c r="AA72" i="8"/>
  <c r="Z72" i="8"/>
  <c r="Y72" i="8"/>
  <c r="X72" i="8"/>
  <c r="W72" i="8"/>
  <c r="V72" i="8"/>
  <c r="U72" i="8"/>
  <c r="T72" i="8"/>
  <c r="AK71" i="8"/>
  <c r="AJ71" i="8"/>
  <c r="AI71" i="8"/>
  <c r="AH71" i="8"/>
  <c r="AG71" i="8"/>
  <c r="AF71" i="8"/>
  <c r="AE71" i="8"/>
  <c r="AD71" i="8"/>
  <c r="AC71" i="8"/>
  <c r="AB71" i="8"/>
  <c r="AA71" i="8"/>
  <c r="Z71" i="8"/>
  <c r="Y71" i="8"/>
  <c r="X71" i="8"/>
  <c r="W71" i="8"/>
  <c r="V71" i="8"/>
  <c r="U71" i="8"/>
  <c r="T71" i="8"/>
  <c r="AK70" i="8"/>
  <c r="AJ70" i="8"/>
  <c r="AI70" i="8"/>
  <c r="AH70" i="8"/>
  <c r="AG70" i="8"/>
  <c r="AF70" i="8"/>
  <c r="AE70" i="8"/>
  <c r="AD70" i="8"/>
  <c r="AC70" i="8"/>
  <c r="AB70" i="8"/>
  <c r="AA70" i="8"/>
  <c r="Z70" i="8"/>
  <c r="Y70" i="8"/>
  <c r="X70" i="8"/>
  <c r="W70" i="8"/>
  <c r="V70" i="8"/>
  <c r="U70" i="8"/>
  <c r="T70" i="8"/>
  <c r="AK69" i="8"/>
  <c r="AJ69" i="8"/>
  <c r="AI69" i="8"/>
  <c r="AH69" i="8"/>
  <c r="AG69" i="8"/>
  <c r="AF69" i="8"/>
  <c r="AE69" i="8"/>
  <c r="AD69" i="8"/>
  <c r="AC69" i="8"/>
  <c r="AB69" i="8"/>
  <c r="AA69" i="8"/>
  <c r="Z69" i="8"/>
  <c r="Y69" i="8"/>
  <c r="X69" i="8"/>
  <c r="W69" i="8"/>
  <c r="V69" i="8"/>
  <c r="U69" i="8"/>
  <c r="T69" i="8"/>
  <c r="AK68" i="8"/>
  <c r="AJ68" i="8"/>
  <c r="AI68" i="8"/>
  <c r="AH68" i="8"/>
  <c r="AG68" i="8"/>
  <c r="AF68" i="8"/>
  <c r="AE68" i="8"/>
  <c r="AD68" i="8"/>
  <c r="AC68" i="8"/>
  <c r="AB68" i="8"/>
  <c r="AA68" i="8"/>
  <c r="Z68" i="8"/>
  <c r="Y68" i="8"/>
  <c r="X68" i="8"/>
  <c r="W68" i="8"/>
  <c r="V68" i="8"/>
  <c r="U68" i="8"/>
  <c r="T68" i="8"/>
  <c r="AK67" i="8"/>
  <c r="AJ67" i="8"/>
  <c r="AI67" i="8"/>
  <c r="AH67" i="8"/>
  <c r="AG67" i="8"/>
  <c r="AF67" i="8"/>
  <c r="AE67" i="8"/>
  <c r="AD67" i="8"/>
  <c r="AC67" i="8"/>
  <c r="AB67" i="8"/>
  <c r="AA67" i="8"/>
  <c r="Z67" i="8"/>
  <c r="Y67" i="8"/>
  <c r="X67" i="8"/>
  <c r="W67" i="8"/>
  <c r="V67" i="8"/>
  <c r="U67" i="8"/>
  <c r="T67" i="8"/>
  <c r="AK66" i="8"/>
  <c r="AJ66" i="8"/>
  <c r="AI66" i="8"/>
  <c r="AH66" i="8"/>
  <c r="AG66" i="8"/>
  <c r="AF66" i="8"/>
  <c r="AE66" i="8"/>
  <c r="AD66" i="8"/>
  <c r="AC66" i="8"/>
  <c r="AB66" i="8"/>
  <c r="AA66" i="8"/>
  <c r="Z66" i="8"/>
  <c r="Y66" i="8"/>
  <c r="X66" i="8"/>
  <c r="W66" i="8"/>
  <c r="V66" i="8"/>
  <c r="U66" i="8"/>
  <c r="T66" i="8"/>
  <c r="AK65" i="8"/>
  <c r="AJ65" i="8"/>
  <c r="AI65" i="8"/>
  <c r="AH65" i="8"/>
  <c r="AG65" i="8"/>
  <c r="AF65" i="8"/>
  <c r="AE65" i="8"/>
  <c r="AD65" i="8"/>
  <c r="AC65" i="8"/>
  <c r="AB65" i="8"/>
  <c r="AA65" i="8"/>
  <c r="Z65" i="8"/>
  <c r="Y65" i="8"/>
  <c r="X65" i="8"/>
  <c r="W65" i="8"/>
  <c r="V65" i="8"/>
  <c r="U65" i="8"/>
  <c r="T65" i="8"/>
  <c r="AK64" i="8"/>
  <c r="AJ64" i="8"/>
  <c r="AI64" i="8"/>
  <c r="AH64" i="8"/>
  <c r="AG64" i="8"/>
  <c r="AF64" i="8"/>
  <c r="AE64" i="8"/>
  <c r="AD64" i="8"/>
  <c r="AC64" i="8"/>
  <c r="AB64" i="8"/>
  <c r="AA64" i="8"/>
  <c r="Z64" i="8"/>
  <c r="Y64" i="8"/>
  <c r="X64" i="8"/>
  <c r="W64" i="8"/>
  <c r="V64" i="8"/>
  <c r="U64" i="8"/>
  <c r="T64" i="8"/>
  <c r="AK63" i="8"/>
  <c r="AJ63" i="8"/>
  <c r="AI63" i="8"/>
  <c r="AH63" i="8"/>
  <c r="AG63" i="8"/>
  <c r="AF63" i="8"/>
  <c r="AE63" i="8"/>
  <c r="AD63" i="8"/>
  <c r="AC63" i="8"/>
  <c r="AB63" i="8"/>
  <c r="AA63" i="8"/>
  <c r="Z63" i="8"/>
  <c r="Y63" i="8"/>
  <c r="X63" i="8"/>
  <c r="W63" i="8"/>
  <c r="V63" i="8"/>
  <c r="U63" i="8"/>
  <c r="T63" i="8"/>
  <c r="AK62" i="8"/>
  <c r="AJ62" i="8"/>
  <c r="AI62" i="8"/>
  <c r="AH62" i="8"/>
  <c r="AG62" i="8"/>
  <c r="AF62" i="8"/>
  <c r="AE62" i="8"/>
  <c r="AD62" i="8"/>
  <c r="AC62" i="8"/>
  <c r="AB62" i="8"/>
  <c r="AA62" i="8"/>
  <c r="Z62" i="8"/>
  <c r="Y62" i="8"/>
  <c r="X62" i="8"/>
  <c r="W62" i="8"/>
  <c r="V62" i="8"/>
  <c r="U62" i="8"/>
  <c r="T62" i="8"/>
  <c r="AK61" i="8"/>
  <c r="AJ61" i="8"/>
  <c r="AI61" i="8"/>
  <c r="AH61" i="8"/>
  <c r="AG61" i="8"/>
  <c r="AF61" i="8"/>
  <c r="AE61" i="8"/>
  <c r="AD61" i="8"/>
  <c r="AC61" i="8"/>
  <c r="AB61" i="8"/>
  <c r="AA61" i="8"/>
  <c r="Z61" i="8"/>
  <c r="Y61" i="8"/>
  <c r="X61" i="8"/>
  <c r="W61" i="8"/>
  <c r="V61" i="8"/>
  <c r="U61" i="8"/>
  <c r="T61" i="8"/>
  <c r="AK60" i="8"/>
  <c r="AJ60" i="8"/>
  <c r="AI60" i="8"/>
  <c r="AH60" i="8"/>
  <c r="AG60" i="8"/>
  <c r="AF60" i="8"/>
  <c r="AE60" i="8"/>
  <c r="AD60" i="8"/>
  <c r="AC60" i="8"/>
  <c r="AB60" i="8"/>
  <c r="AA60" i="8"/>
  <c r="Z60" i="8"/>
  <c r="Y60" i="8"/>
  <c r="X60" i="8"/>
  <c r="W60" i="8"/>
  <c r="V60" i="8"/>
  <c r="U60" i="8"/>
  <c r="T60" i="8"/>
  <c r="AK59" i="8"/>
  <c r="AJ59" i="8"/>
  <c r="AI59" i="8"/>
  <c r="AH59" i="8"/>
  <c r="AG59" i="8"/>
  <c r="AF59" i="8"/>
  <c r="AE59" i="8"/>
  <c r="AD59" i="8"/>
  <c r="AC59" i="8"/>
  <c r="AB59" i="8"/>
  <c r="AA59" i="8"/>
  <c r="Z59" i="8"/>
  <c r="Y59" i="8"/>
  <c r="X59" i="8"/>
  <c r="W59" i="8"/>
  <c r="V59" i="8"/>
  <c r="U59" i="8"/>
  <c r="T59" i="8"/>
  <c r="AK58" i="8"/>
  <c r="AJ58" i="8"/>
  <c r="AI58" i="8"/>
  <c r="AH58" i="8"/>
  <c r="AG58" i="8"/>
  <c r="AF58" i="8"/>
  <c r="AE58" i="8"/>
  <c r="AD58" i="8"/>
  <c r="AC58" i="8"/>
  <c r="AB58" i="8"/>
  <c r="AA58" i="8"/>
  <c r="Z58" i="8"/>
  <c r="Y58" i="8"/>
  <c r="X58" i="8"/>
  <c r="W58" i="8"/>
  <c r="V58" i="8"/>
  <c r="U58" i="8"/>
  <c r="T58" i="8"/>
  <c r="AK57" i="8"/>
  <c r="AJ57" i="8"/>
  <c r="AI57" i="8"/>
  <c r="AH57" i="8"/>
  <c r="AG57" i="8"/>
  <c r="AF57" i="8"/>
  <c r="AE57" i="8"/>
  <c r="AD57" i="8"/>
  <c r="AC57" i="8"/>
  <c r="AB57" i="8"/>
  <c r="AA57" i="8"/>
  <c r="Z57" i="8"/>
  <c r="Y57" i="8"/>
  <c r="X57" i="8"/>
  <c r="W57" i="8"/>
  <c r="V57" i="8"/>
  <c r="U57" i="8"/>
  <c r="T57" i="8"/>
  <c r="AK56" i="8"/>
  <c r="AJ56" i="8"/>
  <c r="AI56" i="8"/>
  <c r="AH56" i="8"/>
  <c r="AG56" i="8"/>
  <c r="AF56" i="8"/>
  <c r="AE56" i="8"/>
  <c r="AD56" i="8"/>
  <c r="AC56" i="8"/>
  <c r="AB56" i="8"/>
  <c r="AA56" i="8"/>
  <c r="Z56" i="8"/>
  <c r="Y56" i="8"/>
  <c r="X56" i="8"/>
  <c r="W56" i="8"/>
  <c r="V56" i="8"/>
  <c r="U56" i="8"/>
  <c r="T56" i="8"/>
  <c r="AK55" i="8"/>
  <c r="AJ55" i="8"/>
  <c r="AI55" i="8"/>
  <c r="AH55" i="8"/>
  <c r="AG55" i="8"/>
  <c r="AF55" i="8"/>
  <c r="AE55" i="8"/>
  <c r="AD55" i="8"/>
  <c r="AC55" i="8"/>
  <c r="AB55" i="8"/>
  <c r="AA55" i="8"/>
  <c r="Z55" i="8"/>
  <c r="Y55" i="8"/>
  <c r="X55" i="8"/>
  <c r="W55" i="8"/>
  <c r="V55" i="8"/>
  <c r="U55" i="8"/>
  <c r="T55" i="8"/>
  <c r="AK54" i="8"/>
  <c r="AJ54" i="8"/>
  <c r="AI54" i="8"/>
  <c r="AH54" i="8"/>
  <c r="AG54" i="8"/>
  <c r="AF54" i="8"/>
  <c r="AE54" i="8"/>
  <c r="AD54" i="8"/>
  <c r="AC54" i="8"/>
  <c r="AB54" i="8"/>
  <c r="AA54" i="8"/>
  <c r="Z54" i="8"/>
  <c r="Y54" i="8"/>
  <c r="X54" i="8"/>
  <c r="W54" i="8"/>
  <c r="V54" i="8"/>
  <c r="U54" i="8"/>
  <c r="T54" i="8"/>
  <c r="AK53" i="8"/>
  <c r="AJ53" i="8"/>
  <c r="AI53" i="8"/>
  <c r="AH53" i="8"/>
  <c r="AG53" i="8"/>
  <c r="AF53" i="8"/>
  <c r="AE53" i="8"/>
  <c r="AD53" i="8"/>
  <c r="AC53" i="8"/>
  <c r="AB53" i="8"/>
  <c r="AA53" i="8"/>
  <c r="Z53" i="8"/>
  <c r="Y53" i="8"/>
  <c r="X53" i="8"/>
  <c r="W53" i="8"/>
  <c r="V53" i="8"/>
  <c r="U53" i="8"/>
  <c r="T53" i="8"/>
  <c r="AK52" i="8"/>
  <c r="AJ52" i="8"/>
  <c r="AI52" i="8"/>
  <c r="AH52" i="8"/>
  <c r="AG52" i="8"/>
  <c r="AF52" i="8"/>
  <c r="AE52" i="8"/>
  <c r="AD52" i="8"/>
  <c r="AC52" i="8"/>
  <c r="AB52" i="8"/>
  <c r="AA52" i="8"/>
  <c r="Z52" i="8"/>
  <c r="Y52" i="8"/>
  <c r="X52" i="8"/>
  <c r="W52" i="8"/>
  <c r="V52" i="8"/>
  <c r="U52" i="8"/>
  <c r="T52" i="8"/>
  <c r="AK51" i="8"/>
  <c r="AJ51" i="8"/>
  <c r="AI51" i="8"/>
  <c r="AH51" i="8"/>
  <c r="AG51" i="8"/>
  <c r="AF51" i="8"/>
  <c r="AE51" i="8"/>
  <c r="AD51" i="8"/>
  <c r="AC51" i="8"/>
  <c r="AB51" i="8"/>
  <c r="AA51" i="8"/>
  <c r="Z51" i="8"/>
  <c r="Y51" i="8"/>
  <c r="X51" i="8"/>
  <c r="W51" i="8"/>
  <c r="V51" i="8"/>
  <c r="U51" i="8"/>
  <c r="T51" i="8"/>
  <c r="AK50" i="8"/>
  <c r="AJ50" i="8"/>
  <c r="AI50" i="8"/>
  <c r="AH50" i="8"/>
  <c r="AG50" i="8"/>
  <c r="AF50" i="8"/>
  <c r="AE50" i="8"/>
  <c r="AD50" i="8"/>
  <c r="AC50" i="8"/>
  <c r="AB50" i="8"/>
  <c r="AA50" i="8"/>
  <c r="Z50" i="8"/>
  <c r="Y50" i="8"/>
  <c r="X50" i="8"/>
  <c r="W50" i="8"/>
  <c r="V50" i="8"/>
  <c r="U50" i="8"/>
  <c r="T50" i="8"/>
  <c r="AK49" i="8"/>
  <c r="AJ49" i="8"/>
  <c r="AI49" i="8"/>
  <c r="AH49" i="8"/>
  <c r="AG49" i="8"/>
  <c r="AF49" i="8"/>
  <c r="AE49" i="8"/>
  <c r="AD49" i="8"/>
  <c r="AC49" i="8"/>
  <c r="AB49" i="8"/>
  <c r="AA49" i="8"/>
  <c r="Z49" i="8"/>
  <c r="Y49" i="8"/>
  <c r="X49" i="8"/>
  <c r="W49" i="8"/>
  <c r="V49" i="8"/>
  <c r="U49" i="8"/>
  <c r="T49" i="8"/>
  <c r="AK48" i="8"/>
  <c r="AJ48" i="8"/>
  <c r="AI48" i="8"/>
  <c r="AH48" i="8"/>
  <c r="AG48" i="8"/>
  <c r="AF48" i="8"/>
  <c r="AE48" i="8"/>
  <c r="AD48" i="8"/>
  <c r="AC48" i="8"/>
  <c r="AB48" i="8"/>
  <c r="AA48" i="8"/>
  <c r="Z48" i="8"/>
  <c r="Y48" i="8"/>
  <c r="X48" i="8"/>
  <c r="W48" i="8"/>
  <c r="V48" i="8"/>
  <c r="U48" i="8"/>
  <c r="T48" i="8"/>
  <c r="AK47" i="8"/>
  <c r="AJ47" i="8"/>
  <c r="AI47" i="8"/>
  <c r="AH47" i="8"/>
  <c r="AG47" i="8"/>
  <c r="AF47" i="8"/>
  <c r="AE47" i="8"/>
  <c r="AD47" i="8"/>
  <c r="AC47" i="8"/>
  <c r="AB47" i="8"/>
  <c r="AA47" i="8"/>
  <c r="Z47" i="8"/>
  <c r="Y47" i="8"/>
  <c r="X47" i="8"/>
  <c r="W47" i="8"/>
  <c r="V47" i="8"/>
  <c r="U47" i="8"/>
  <c r="T47" i="8"/>
  <c r="AK46" i="8"/>
  <c r="AJ46" i="8"/>
  <c r="AI46" i="8"/>
  <c r="AH46" i="8"/>
  <c r="AG46" i="8"/>
  <c r="AF46" i="8"/>
  <c r="AE46" i="8"/>
  <c r="AD46" i="8"/>
  <c r="AC46" i="8"/>
  <c r="AB46" i="8"/>
  <c r="AA46" i="8"/>
  <c r="Z46" i="8"/>
  <c r="Y46" i="8"/>
  <c r="X46" i="8"/>
  <c r="W46" i="8"/>
  <c r="V46" i="8"/>
  <c r="U46" i="8"/>
  <c r="T46" i="8"/>
  <c r="AK45" i="8"/>
  <c r="AJ45" i="8"/>
  <c r="AI45" i="8"/>
  <c r="AH45" i="8"/>
  <c r="AG45" i="8"/>
  <c r="AF45" i="8"/>
  <c r="AE45" i="8"/>
  <c r="AD45" i="8"/>
  <c r="AC45" i="8"/>
  <c r="AB45" i="8"/>
  <c r="AA45" i="8"/>
  <c r="Z45" i="8"/>
  <c r="Y45" i="8"/>
  <c r="X45" i="8"/>
  <c r="W45" i="8"/>
  <c r="V45" i="8"/>
  <c r="U45" i="8"/>
  <c r="T45" i="8"/>
  <c r="AK44" i="8"/>
  <c r="AJ44" i="8"/>
  <c r="AI44" i="8"/>
  <c r="AH44" i="8"/>
  <c r="AG44" i="8"/>
  <c r="AF44" i="8"/>
  <c r="AE44" i="8"/>
  <c r="AD44" i="8"/>
  <c r="AC44" i="8"/>
  <c r="AB44" i="8"/>
  <c r="AA44" i="8"/>
  <c r="Z44" i="8"/>
  <c r="Y44" i="8"/>
  <c r="X44" i="8"/>
  <c r="W44" i="8"/>
  <c r="V44" i="8"/>
  <c r="U44" i="8"/>
  <c r="T44" i="8"/>
  <c r="AK43" i="8"/>
  <c r="AJ43" i="8"/>
  <c r="AI43" i="8"/>
  <c r="AH43" i="8"/>
  <c r="AG43" i="8"/>
  <c r="AF43" i="8"/>
  <c r="AE43" i="8"/>
  <c r="AD43" i="8"/>
  <c r="AC43" i="8"/>
  <c r="AB43" i="8"/>
  <c r="AA43" i="8"/>
  <c r="Z43" i="8"/>
  <c r="Y43" i="8"/>
  <c r="X43" i="8"/>
  <c r="W43" i="8"/>
  <c r="V43" i="8"/>
  <c r="U43" i="8"/>
  <c r="T43" i="8"/>
  <c r="AK42" i="8"/>
  <c r="AJ42" i="8"/>
  <c r="AI42" i="8"/>
  <c r="AH42" i="8"/>
  <c r="AG42" i="8"/>
  <c r="AF42" i="8"/>
  <c r="AE42" i="8"/>
  <c r="AD42" i="8"/>
  <c r="AC42" i="8"/>
  <c r="AB42" i="8"/>
  <c r="AA42" i="8"/>
  <c r="Z42" i="8"/>
  <c r="Y42" i="8"/>
  <c r="X42" i="8"/>
  <c r="W42" i="8"/>
  <c r="V42" i="8"/>
  <c r="U42" i="8"/>
  <c r="T42" i="8"/>
  <c r="AK41" i="8"/>
  <c r="AJ41" i="8"/>
  <c r="AI41" i="8"/>
  <c r="AH41" i="8"/>
  <c r="AG41" i="8"/>
  <c r="AF41" i="8"/>
  <c r="AE41" i="8"/>
  <c r="AD41" i="8"/>
  <c r="AC41" i="8"/>
  <c r="AB41" i="8"/>
  <c r="AA41" i="8"/>
  <c r="Z41" i="8"/>
  <c r="Y41" i="8"/>
  <c r="X41" i="8"/>
  <c r="W41" i="8"/>
  <c r="V41" i="8"/>
  <c r="U41" i="8"/>
  <c r="T41" i="8"/>
  <c r="AK40" i="8"/>
  <c r="AJ40" i="8"/>
  <c r="AI40" i="8"/>
  <c r="AH40" i="8"/>
  <c r="AG40" i="8"/>
  <c r="AF40" i="8"/>
  <c r="AE40" i="8"/>
  <c r="AD40" i="8"/>
  <c r="AC40" i="8"/>
  <c r="AB40" i="8"/>
  <c r="AA40" i="8"/>
  <c r="Z40" i="8"/>
  <c r="Y40" i="8"/>
  <c r="X40" i="8"/>
  <c r="W40" i="8"/>
  <c r="V40" i="8"/>
  <c r="U40" i="8"/>
  <c r="T40" i="8"/>
  <c r="AK39" i="8"/>
  <c r="AJ39" i="8"/>
  <c r="AI39" i="8"/>
  <c r="AH39" i="8"/>
  <c r="AG39" i="8"/>
  <c r="AF39" i="8"/>
  <c r="AE39" i="8"/>
  <c r="AD39" i="8"/>
  <c r="AC39" i="8"/>
  <c r="AB39" i="8"/>
  <c r="AA39" i="8"/>
  <c r="Z39" i="8"/>
  <c r="Y39" i="8"/>
  <c r="X39" i="8"/>
  <c r="W39" i="8"/>
  <c r="V39" i="8"/>
  <c r="U39" i="8"/>
  <c r="T39" i="8"/>
  <c r="AK38" i="8"/>
  <c r="AJ38" i="8"/>
  <c r="AI38" i="8"/>
  <c r="AH38" i="8"/>
  <c r="AG38" i="8"/>
  <c r="AF38" i="8"/>
  <c r="AE38" i="8"/>
  <c r="AD38" i="8"/>
  <c r="AC38" i="8"/>
  <c r="AB38" i="8"/>
  <c r="AA38" i="8"/>
  <c r="Z38" i="8"/>
  <c r="Y38" i="8"/>
  <c r="X38" i="8"/>
  <c r="W38" i="8"/>
  <c r="V38" i="8"/>
  <c r="U38" i="8"/>
  <c r="T38" i="8"/>
  <c r="AK37" i="8"/>
  <c r="AJ37" i="8"/>
  <c r="AI37" i="8"/>
  <c r="AH37" i="8"/>
  <c r="AG37" i="8"/>
  <c r="AF37" i="8"/>
  <c r="AE37" i="8"/>
  <c r="AD37" i="8"/>
  <c r="AC37" i="8"/>
  <c r="AB37" i="8"/>
  <c r="AA37" i="8"/>
  <c r="Z37" i="8"/>
  <c r="Y37" i="8"/>
  <c r="X37" i="8"/>
  <c r="W37" i="8"/>
  <c r="V37" i="8"/>
  <c r="U37" i="8"/>
  <c r="T37" i="8"/>
  <c r="AK36" i="8"/>
  <c r="AJ36" i="8"/>
  <c r="AI36" i="8"/>
  <c r="AH36" i="8"/>
  <c r="AG36" i="8"/>
  <c r="AF36" i="8"/>
  <c r="AE36" i="8"/>
  <c r="AD36" i="8"/>
  <c r="AC36" i="8"/>
  <c r="AB36" i="8"/>
  <c r="AA36" i="8"/>
  <c r="Z36" i="8"/>
  <c r="Y36" i="8"/>
  <c r="X36" i="8"/>
  <c r="W36" i="8"/>
  <c r="V36" i="8"/>
  <c r="U36" i="8"/>
  <c r="T36" i="8"/>
  <c r="AK35" i="8"/>
  <c r="AJ35" i="8"/>
  <c r="AI35" i="8"/>
  <c r="AH35" i="8"/>
  <c r="AG35" i="8"/>
  <c r="AF35" i="8"/>
  <c r="AE35" i="8"/>
  <c r="AD35" i="8"/>
  <c r="AC35" i="8"/>
  <c r="AB35" i="8"/>
  <c r="AA35" i="8"/>
  <c r="Z35" i="8"/>
  <c r="Y35" i="8"/>
  <c r="X35" i="8"/>
  <c r="W35" i="8"/>
  <c r="V35" i="8"/>
  <c r="U35" i="8"/>
  <c r="T35" i="8"/>
  <c r="AK34" i="8"/>
  <c r="AJ34" i="8"/>
  <c r="AI34" i="8"/>
  <c r="AH34" i="8"/>
  <c r="AG34" i="8"/>
  <c r="AF34" i="8"/>
  <c r="AE34" i="8"/>
  <c r="AD34" i="8"/>
  <c r="AC34" i="8"/>
  <c r="AB34" i="8"/>
  <c r="AA34" i="8"/>
  <c r="Z34" i="8"/>
  <c r="Y34" i="8"/>
  <c r="X34" i="8"/>
  <c r="W34" i="8"/>
  <c r="V34" i="8"/>
  <c r="U34" i="8"/>
  <c r="T34" i="8"/>
  <c r="AK33" i="8"/>
  <c r="AJ33" i="8"/>
  <c r="AI33" i="8"/>
  <c r="AH33" i="8"/>
  <c r="AG33" i="8"/>
  <c r="AF33" i="8"/>
  <c r="AE33" i="8"/>
  <c r="AD33" i="8"/>
  <c r="AC33" i="8"/>
  <c r="AB33" i="8"/>
  <c r="AA33" i="8"/>
  <c r="Z33" i="8"/>
  <c r="Y33" i="8"/>
  <c r="X33" i="8"/>
  <c r="W33" i="8"/>
  <c r="V33" i="8"/>
  <c r="U33" i="8"/>
  <c r="T33" i="8"/>
  <c r="AK32" i="8"/>
  <c r="AJ32" i="8"/>
  <c r="AI32" i="8"/>
  <c r="AH32" i="8"/>
  <c r="AG32" i="8"/>
  <c r="AF32" i="8"/>
  <c r="AE32" i="8"/>
  <c r="AD32" i="8"/>
  <c r="AC32" i="8"/>
  <c r="AB32" i="8"/>
  <c r="AA32" i="8"/>
  <c r="Z32" i="8"/>
  <c r="Y32" i="8"/>
  <c r="X32" i="8"/>
  <c r="W32" i="8"/>
  <c r="V32" i="8"/>
  <c r="U32" i="8"/>
  <c r="T32" i="8"/>
  <c r="AK31" i="8"/>
  <c r="AJ31" i="8"/>
  <c r="AI31" i="8"/>
  <c r="AH31" i="8"/>
  <c r="AG31" i="8"/>
  <c r="AF31" i="8"/>
  <c r="AE31" i="8"/>
  <c r="AD31" i="8"/>
  <c r="AC31" i="8"/>
  <c r="AB31" i="8"/>
  <c r="AA31" i="8"/>
  <c r="Z31" i="8"/>
  <c r="Y31" i="8"/>
  <c r="X31" i="8"/>
  <c r="W31" i="8"/>
  <c r="V31" i="8"/>
  <c r="U31" i="8"/>
  <c r="T31" i="8"/>
  <c r="AK30" i="8"/>
  <c r="AJ30" i="8"/>
  <c r="AI30" i="8"/>
  <c r="AH30" i="8"/>
  <c r="AG30" i="8"/>
  <c r="AF30" i="8"/>
  <c r="AE30" i="8"/>
  <c r="AD30" i="8"/>
  <c r="AC30" i="8"/>
  <c r="AB30" i="8"/>
  <c r="AA30" i="8"/>
  <c r="Z30" i="8"/>
  <c r="Y30" i="8"/>
  <c r="X30" i="8"/>
  <c r="W30" i="8"/>
  <c r="V30" i="8"/>
  <c r="U30" i="8"/>
  <c r="T30" i="8"/>
  <c r="AK29" i="8"/>
  <c r="AJ29" i="8"/>
  <c r="AI29" i="8"/>
  <c r="AH29" i="8"/>
  <c r="AG29" i="8"/>
  <c r="AF29" i="8"/>
  <c r="AE29" i="8"/>
  <c r="AD29" i="8"/>
  <c r="AC29" i="8"/>
  <c r="AB29" i="8"/>
  <c r="AA29" i="8"/>
  <c r="Z29" i="8"/>
  <c r="Y29" i="8"/>
  <c r="X29" i="8"/>
  <c r="W29" i="8"/>
  <c r="V29" i="8"/>
  <c r="U29" i="8"/>
  <c r="T29" i="8"/>
  <c r="AK28" i="8"/>
  <c r="AJ28" i="8"/>
  <c r="AI28" i="8"/>
  <c r="AH28" i="8"/>
  <c r="AG28" i="8"/>
  <c r="AF28" i="8"/>
  <c r="AE28" i="8"/>
  <c r="AD28" i="8"/>
  <c r="AC28" i="8"/>
  <c r="AB28" i="8"/>
  <c r="AA28" i="8"/>
  <c r="Z28" i="8"/>
  <c r="Y28" i="8"/>
  <c r="X28" i="8"/>
  <c r="W28" i="8"/>
  <c r="V28" i="8"/>
  <c r="U28" i="8"/>
  <c r="T28" i="8"/>
  <c r="AK27" i="8"/>
  <c r="AJ27" i="8"/>
  <c r="AI27" i="8"/>
  <c r="AH27" i="8"/>
  <c r="AG27" i="8"/>
  <c r="AF27" i="8"/>
  <c r="AE27" i="8"/>
  <c r="AD27" i="8"/>
  <c r="AC27" i="8"/>
  <c r="AB27" i="8"/>
  <c r="AA27" i="8"/>
  <c r="Z27" i="8"/>
  <c r="Y27" i="8"/>
  <c r="X27" i="8"/>
  <c r="W27" i="8"/>
  <c r="V27" i="8"/>
  <c r="U27" i="8"/>
  <c r="T27" i="8"/>
  <c r="AK26" i="8"/>
  <c r="AJ26" i="8"/>
  <c r="AI26" i="8"/>
  <c r="AH26" i="8"/>
  <c r="AG26" i="8"/>
  <c r="AF26" i="8"/>
  <c r="AE26" i="8"/>
  <c r="AD26" i="8"/>
  <c r="AC26" i="8"/>
  <c r="AB26" i="8"/>
  <c r="AA26" i="8"/>
  <c r="Z26" i="8"/>
  <c r="Y26" i="8"/>
  <c r="X26" i="8"/>
  <c r="W26" i="8"/>
  <c r="V26" i="8"/>
  <c r="U26" i="8"/>
  <c r="T26" i="8"/>
  <c r="AK25" i="8"/>
  <c r="AJ25" i="8"/>
  <c r="AI25" i="8"/>
  <c r="AH25" i="8"/>
  <c r="AG25" i="8"/>
  <c r="AF25" i="8"/>
  <c r="AE25" i="8"/>
  <c r="AD25" i="8"/>
  <c r="AC25" i="8"/>
  <c r="AB25" i="8"/>
  <c r="AA25" i="8"/>
  <c r="Z25" i="8"/>
  <c r="Y25" i="8"/>
  <c r="X25" i="8"/>
  <c r="W25" i="8"/>
  <c r="V25" i="8"/>
  <c r="U25" i="8"/>
  <c r="T25" i="8"/>
  <c r="AK24" i="8"/>
  <c r="AJ24" i="8"/>
  <c r="AI24" i="8"/>
  <c r="AH24" i="8"/>
  <c r="AG24" i="8"/>
  <c r="AF24" i="8"/>
  <c r="AE24" i="8"/>
  <c r="AD24" i="8"/>
  <c r="AC24" i="8"/>
  <c r="AB24" i="8"/>
  <c r="AA24" i="8"/>
  <c r="Z24" i="8"/>
  <c r="Y24" i="8"/>
  <c r="X24" i="8"/>
  <c r="W24" i="8"/>
  <c r="V24" i="8"/>
  <c r="U24" i="8"/>
  <c r="T24" i="8"/>
  <c r="AK23" i="8"/>
  <c r="AJ23" i="8"/>
  <c r="AI23" i="8"/>
  <c r="AH23" i="8"/>
  <c r="AG23" i="8"/>
  <c r="AF23" i="8"/>
  <c r="AE23" i="8"/>
  <c r="AD23" i="8"/>
  <c r="AC23" i="8"/>
  <c r="AB23" i="8"/>
  <c r="AA23" i="8"/>
  <c r="Z23" i="8"/>
  <c r="Y23" i="8"/>
  <c r="X23" i="8"/>
  <c r="W23" i="8"/>
  <c r="V23" i="8"/>
  <c r="U23" i="8"/>
  <c r="T23" i="8"/>
  <c r="AK22" i="8"/>
  <c r="AJ22" i="8"/>
  <c r="AI22" i="8"/>
  <c r="AH22" i="8"/>
  <c r="AG22" i="8"/>
  <c r="AF22" i="8"/>
  <c r="AE22" i="8"/>
  <c r="AD22" i="8"/>
  <c r="AC22" i="8"/>
  <c r="AB22" i="8"/>
  <c r="AA22" i="8"/>
  <c r="Z22" i="8"/>
  <c r="Y22" i="8"/>
  <c r="X22" i="8"/>
  <c r="W22" i="8"/>
  <c r="V22" i="8"/>
  <c r="U22" i="8"/>
  <c r="T22" i="8"/>
  <c r="AK21" i="8"/>
  <c r="AJ21" i="8"/>
  <c r="AI21" i="8"/>
  <c r="AH21" i="8"/>
  <c r="AG21" i="8"/>
  <c r="AF21" i="8"/>
  <c r="AE21" i="8"/>
  <c r="AD21" i="8"/>
  <c r="AC21" i="8"/>
  <c r="AB21" i="8"/>
  <c r="AA21" i="8"/>
  <c r="Z21" i="8"/>
  <c r="Y21" i="8"/>
  <c r="X21" i="8"/>
  <c r="W21" i="8"/>
  <c r="V21" i="8"/>
  <c r="U21" i="8"/>
  <c r="T21" i="8"/>
  <c r="AK20" i="8"/>
  <c r="AJ20" i="8"/>
  <c r="AI20" i="8"/>
  <c r="AH20" i="8"/>
  <c r="AG20" i="8"/>
  <c r="AF20" i="8"/>
  <c r="AE20" i="8"/>
  <c r="AD20" i="8"/>
  <c r="AC20" i="8"/>
  <c r="AB20" i="8"/>
  <c r="AA20" i="8"/>
  <c r="Z20" i="8"/>
  <c r="Y20" i="8"/>
  <c r="X20" i="8"/>
  <c r="W20" i="8"/>
  <c r="V20" i="8"/>
  <c r="U20" i="8"/>
  <c r="T20" i="8"/>
  <c r="AK19" i="8"/>
  <c r="AJ19" i="8"/>
  <c r="AI19" i="8"/>
  <c r="AH19" i="8"/>
  <c r="AG19" i="8"/>
  <c r="AF19" i="8"/>
  <c r="AE19" i="8"/>
  <c r="AD19" i="8"/>
  <c r="AC19" i="8"/>
  <c r="AB19" i="8"/>
  <c r="AA19" i="8"/>
  <c r="Z19" i="8"/>
  <c r="Y19" i="8"/>
  <c r="X19" i="8"/>
  <c r="W19" i="8"/>
  <c r="V19" i="8"/>
  <c r="U19" i="8"/>
  <c r="T19" i="8"/>
  <c r="AK18" i="8"/>
  <c r="AJ18" i="8"/>
  <c r="AI18" i="8"/>
  <c r="AH18" i="8"/>
  <c r="AG18" i="8"/>
  <c r="AF18" i="8"/>
  <c r="AE18" i="8"/>
  <c r="AD18" i="8"/>
  <c r="AC18" i="8"/>
  <c r="AB18" i="8"/>
  <c r="AA18" i="8"/>
  <c r="Z18" i="8"/>
  <c r="Y18" i="8"/>
  <c r="X18" i="8"/>
  <c r="W18" i="8"/>
  <c r="V18" i="8"/>
  <c r="U18" i="8"/>
  <c r="T18" i="8"/>
  <c r="AK17" i="8"/>
  <c r="AJ17" i="8"/>
  <c r="AI17" i="8"/>
  <c r="AH17" i="8"/>
  <c r="AG17" i="8"/>
  <c r="AF17" i="8"/>
  <c r="AE17" i="8"/>
  <c r="AD17" i="8"/>
  <c r="AC17" i="8"/>
  <c r="AB17" i="8"/>
  <c r="AA17" i="8"/>
  <c r="Z17" i="8"/>
  <c r="Y17" i="8"/>
  <c r="X17" i="8"/>
  <c r="W17" i="8"/>
  <c r="V17" i="8"/>
  <c r="U17" i="8"/>
  <c r="T17" i="8"/>
  <c r="AK16" i="8"/>
  <c r="AJ16" i="8"/>
  <c r="AI16" i="8"/>
  <c r="AH16" i="8"/>
  <c r="AG16" i="8"/>
  <c r="AF16" i="8"/>
  <c r="AE16" i="8"/>
  <c r="AD16" i="8"/>
  <c r="AC16" i="8"/>
  <c r="AB16" i="8"/>
  <c r="AA16" i="8"/>
  <c r="Z16" i="8"/>
  <c r="Y16" i="8"/>
  <c r="X16" i="8"/>
  <c r="W16" i="8"/>
  <c r="V16" i="8"/>
  <c r="U16" i="8"/>
  <c r="T16" i="8"/>
  <c r="AK15" i="8"/>
  <c r="AJ15" i="8"/>
  <c r="AI15" i="8"/>
  <c r="AH15" i="8"/>
  <c r="AG15" i="8"/>
  <c r="AF15" i="8"/>
  <c r="AE15" i="8"/>
  <c r="AD15" i="8"/>
  <c r="AC15" i="8"/>
  <c r="AB15" i="8"/>
  <c r="AA15" i="8"/>
  <c r="Z15" i="8"/>
  <c r="Y15" i="8"/>
  <c r="X15" i="8"/>
  <c r="W15" i="8"/>
  <c r="V15" i="8"/>
  <c r="U15" i="8"/>
  <c r="T15" i="8"/>
  <c r="AK14" i="8"/>
  <c r="AJ14" i="8"/>
  <c r="AI14" i="8"/>
  <c r="AH14" i="8"/>
  <c r="AG14" i="8"/>
  <c r="AF14" i="8"/>
  <c r="AE14" i="8"/>
  <c r="AD14" i="8"/>
  <c r="AC14" i="8"/>
  <c r="AB14" i="8"/>
  <c r="AA14" i="8"/>
  <c r="Z14" i="8"/>
  <c r="Y14" i="8"/>
  <c r="X14" i="8"/>
  <c r="W14" i="8"/>
  <c r="V14" i="8"/>
  <c r="U14" i="8"/>
  <c r="T14" i="8"/>
  <c r="AK13" i="8"/>
  <c r="AJ13" i="8"/>
  <c r="AI13" i="8"/>
  <c r="AH13" i="8"/>
  <c r="AG13" i="8"/>
  <c r="AF13" i="8"/>
  <c r="AE13" i="8"/>
  <c r="AD13" i="8"/>
  <c r="AC13" i="8"/>
  <c r="AB13" i="8"/>
  <c r="AA13" i="8"/>
  <c r="Z13" i="8"/>
  <c r="Y13" i="8"/>
  <c r="X13" i="8"/>
  <c r="W13" i="8"/>
  <c r="V13" i="8"/>
  <c r="U13" i="8"/>
  <c r="T13" i="8"/>
  <c r="AK12" i="8"/>
  <c r="AJ12" i="8"/>
  <c r="AI12" i="8"/>
  <c r="AH12" i="8"/>
  <c r="AG12" i="8"/>
  <c r="AF12" i="8"/>
  <c r="AE12" i="8"/>
  <c r="AD12" i="8"/>
  <c r="AC12" i="8"/>
  <c r="AB12" i="8"/>
  <c r="AA12" i="8"/>
  <c r="Z12" i="8"/>
  <c r="Y12" i="8"/>
  <c r="X12" i="8"/>
  <c r="W12" i="8"/>
  <c r="V12" i="8"/>
  <c r="U12" i="8"/>
  <c r="T12" i="8"/>
  <c r="AK11" i="8"/>
  <c r="AJ11" i="8"/>
  <c r="AI11" i="8"/>
  <c r="AH11" i="8"/>
  <c r="AG11" i="8"/>
  <c r="AF11" i="8"/>
  <c r="AE11" i="8"/>
  <c r="AD11" i="8"/>
  <c r="AC11" i="8"/>
  <c r="AB11" i="8"/>
  <c r="AA11" i="8"/>
  <c r="Z11" i="8"/>
  <c r="Y11" i="8"/>
  <c r="X11" i="8"/>
  <c r="W11" i="8"/>
  <c r="V11" i="8"/>
  <c r="U11" i="8"/>
  <c r="T11" i="8"/>
  <c r="AK10" i="8"/>
  <c r="AJ10" i="8"/>
  <c r="AI10" i="8"/>
  <c r="AH10" i="8"/>
  <c r="AG10" i="8"/>
  <c r="AF10" i="8"/>
  <c r="AE10" i="8"/>
  <c r="AD10" i="8"/>
  <c r="AC10" i="8"/>
  <c r="AB10" i="8"/>
  <c r="AA10" i="8"/>
  <c r="Z10" i="8"/>
  <c r="Y10" i="8"/>
  <c r="X10" i="8"/>
  <c r="W10" i="8"/>
  <c r="V10" i="8"/>
  <c r="U10" i="8"/>
  <c r="T10" i="8"/>
  <c r="AK9" i="8"/>
  <c r="AJ9" i="8"/>
  <c r="AI9" i="8"/>
  <c r="AH9" i="8"/>
  <c r="AG9" i="8"/>
  <c r="AF9" i="8"/>
  <c r="AE9" i="8"/>
  <c r="AD9" i="8"/>
  <c r="AC9" i="8"/>
  <c r="AB9" i="8"/>
  <c r="AA9" i="8"/>
  <c r="Z9" i="8"/>
  <c r="Y9" i="8"/>
  <c r="X9" i="8"/>
  <c r="W9" i="8"/>
  <c r="V9" i="8"/>
  <c r="U9" i="8"/>
  <c r="T9" i="8"/>
  <c r="AK8" i="8"/>
  <c r="AJ8" i="8"/>
  <c r="AI8" i="8"/>
  <c r="AH8" i="8"/>
  <c r="AG8" i="8"/>
  <c r="AF8" i="8"/>
  <c r="AE8" i="8"/>
  <c r="AD8" i="8"/>
  <c r="AC8" i="8"/>
  <c r="AB8" i="8"/>
  <c r="AA8" i="8"/>
  <c r="Z8" i="8"/>
  <c r="Y8" i="8"/>
  <c r="X8" i="8"/>
  <c r="W8" i="8"/>
  <c r="V8" i="8"/>
  <c r="U8" i="8"/>
  <c r="T8" i="8"/>
  <c r="BG37" i="38" l="1"/>
  <c r="P19" i="41"/>
  <c r="AG146" i="17"/>
  <c r="J46" i="37"/>
  <c r="AV37" i="38"/>
  <c r="G19" i="40" s="1"/>
  <c r="F18" i="40" s="1"/>
  <c r="H35" i="37"/>
  <c r="G46" i="37"/>
  <c r="J25" i="37"/>
  <c r="K35" i="37"/>
  <c r="I18" i="40"/>
  <c r="M25" i="37"/>
  <c r="W28" i="39"/>
  <c r="F14" i="40" s="1"/>
  <c r="G14" i="40" s="1"/>
  <c r="L84" i="37"/>
  <c r="L85" i="37" s="1"/>
  <c r="I73" i="37"/>
  <c r="AI37" i="38"/>
  <c r="D37" i="38"/>
  <c r="BH37" i="38"/>
  <c r="Q37" i="38"/>
  <c r="AB37" i="38"/>
  <c r="AC37" i="38"/>
  <c r="I7" i="40"/>
  <c r="AE74" i="17"/>
  <c r="G3" i="40"/>
  <c r="F2" i="40"/>
  <c r="AH153" i="10"/>
  <c r="AH144" i="10"/>
  <c r="AH145" i="10"/>
  <c r="AH156" i="10"/>
  <c r="S35" i="16"/>
  <c r="AH157" i="10"/>
  <c r="S36" i="16"/>
  <c r="AH158" i="10"/>
  <c r="S37" i="16"/>
  <c r="AH146" i="10"/>
  <c r="S25" i="16"/>
  <c r="AH159" i="10"/>
  <c r="S38" i="16"/>
  <c r="AH160" i="10"/>
  <c r="S39" i="16"/>
  <c r="AH147" i="10"/>
  <c r="AH161" i="10"/>
  <c r="S40" i="16"/>
  <c r="AH148" i="10"/>
  <c r="S27" i="16"/>
  <c r="AH162" i="10"/>
  <c r="S41" i="16"/>
  <c r="S16" i="16"/>
  <c r="AH149" i="10"/>
  <c r="S28" i="16"/>
  <c r="Y64" i="10"/>
  <c r="O10" i="16" s="1"/>
  <c r="AD97" i="10"/>
  <c r="S17" i="16"/>
  <c r="AH150" i="10"/>
  <c r="S29" i="16"/>
  <c r="L32" i="42"/>
  <c r="E13" i="40" s="1"/>
  <c r="I13" i="40" s="1"/>
  <c r="Y59" i="10"/>
  <c r="AH151" i="10"/>
  <c r="S30" i="16"/>
  <c r="AH152" i="10"/>
  <c r="S31" i="16"/>
  <c r="AB59" i="10"/>
  <c r="S19" i="16"/>
  <c r="AN16" i="41"/>
  <c r="AP16" i="41" s="1"/>
  <c r="AN6" i="41"/>
  <c r="AP6" i="41" s="1"/>
  <c r="S20" i="16"/>
  <c r="AH142" i="10"/>
  <c r="S21" i="16"/>
  <c r="AH154" i="10"/>
  <c r="S33" i="16"/>
  <c r="AN17" i="41"/>
  <c r="AP17" i="41" s="1"/>
  <c r="AN7" i="41"/>
  <c r="AP7" i="41" s="1"/>
  <c r="AH143" i="10"/>
  <c r="S22" i="16"/>
  <c r="AH155" i="10"/>
  <c r="R145" i="17"/>
  <c r="R9" i="43"/>
  <c r="E31" i="40" s="1"/>
  <c r="I31" i="40" s="1"/>
  <c r="AK10" i="43"/>
  <c r="G32" i="40" s="1"/>
  <c r="F25" i="40" s="1"/>
  <c r="AM146" i="17"/>
  <c r="R125" i="17"/>
  <c r="L140" i="17"/>
  <c r="I35" i="37"/>
  <c r="L145" i="17"/>
  <c r="Z59" i="10"/>
  <c r="K13" i="37"/>
  <c r="K25" i="37" s="1"/>
  <c r="H40" i="37"/>
  <c r="H46" i="37" s="1"/>
  <c r="J65" i="37"/>
  <c r="I74" i="37" s="1"/>
  <c r="L133" i="17"/>
  <c r="AG97" i="10"/>
  <c r="L125" i="17"/>
  <c r="L122" i="17"/>
  <c r="AE83" i="10"/>
  <c r="O91" i="17"/>
  <c r="H32" i="42"/>
  <c r="E20" i="40" s="1"/>
  <c r="I20" i="40" s="1"/>
  <c r="L119" i="17"/>
  <c r="AE30" i="10"/>
  <c r="T2" i="10"/>
  <c r="L112" i="17"/>
  <c r="AB30" i="10"/>
  <c r="Z48" i="10"/>
  <c r="R122" i="17"/>
  <c r="AC48" i="10"/>
  <c r="AC83" i="10"/>
  <c r="AA37" i="10"/>
  <c r="AA48" i="10" s="1"/>
  <c r="AB83" i="10"/>
  <c r="AE96" i="10"/>
  <c r="AE97" i="10" s="1"/>
  <c r="AC14" i="10"/>
  <c r="B8" i="17"/>
  <c r="H15" i="16"/>
  <c r="H21" i="16"/>
  <c r="H18" i="16"/>
  <c r="H35" i="16"/>
  <c r="H34" i="16"/>
  <c r="H32" i="16"/>
  <c r="H22" i="16"/>
  <c r="P154" i="10"/>
  <c r="E15" i="40"/>
  <c r="I15" i="40" s="1"/>
  <c r="AB137" i="8"/>
  <c r="T6" i="10" s="1"/>
  <c r="L19" i="41"/>
  <c r="E18" i="40" s="1"/>
  <c r="P152" i="10"/>
  <c r="H17" i="16"/>
  <c r="H16" i="16"/>
  <c r="P160" i="10"/>
  <c r="P157" i="10"/>
  <c r="P158" i="10"/>
  <c r="F42" i="44"/>
  <c r="D22" i="40"/>
  <c r="H22" i="40" s="1"/>
  <c r="D16" i="40"/>
  <c r="H16" i="40" s="1"/>
  <c r="E6" i="40"/>
  <c r="I6" i="40" s="1"/>
  <c r="J28" i="39"/>
  <c r="E21" i="40" s="1"/>
  <c r="I21" i="40" s="1"/>
  <c r="F146" i="17"/>
  <c r="P161" i="10"/>
  <c r="H29" i="16"/>
  <c r="H27" i="16"/>
  <c r="H30" i="16"/>
  <c r="H26" i="16"/>
  <c r="H41" i="16"/>
  <c r="H25" i="16"/>
  <c r="H24" i="16"/>
  <c r="H23" i="16"/>
  <c r="H38" i="16"/>
  <c r="H28" i="16"/>
  <c r="R137" i="17"/>
  <c r="R140" i="17" s="1"/>
  <c r="O62" i="17"/>
  <c r="O26" i="17"/>
  <c r="S73" i="17"/>
  <c r="C57" i="16"/>
  <c r="H48" i="10"/>
  <c r="K48" i="10"/>
  <c r="M30" i="10"/>
  <c r="G64" i="10"/>
  <c r="D10" i="16" s="1"/>
  <c r="L97" i="10"/>
  <c r="J30" i="10"/>
  <c r="G59" i="10"/>
  <c r="J59" i="10"/>
  <c r="L130" i="10"/>
  <c r="K83" i="10"/>
  <c r="B5" i="10"/>
  <c r="E87" i="10" s="1"/>
  <c r="A8" i="17"/>
  <c r="H53" i="10"/>
  <c r="H59" i="10" s="1"/>
  <c r="J83" i="10"/>
  <c r="K14" i="10"/>
  <c r="K30" i="10" s="1"/>
  <c r="I35" i="10"/>
  <c r="I48" i="10" s="1"/>
  <c r="M94" i="10"/>
  <c r="M97" i="10" s="1"/>
  <c r="O97" i="10"/>
  <c r="M83" i="10"/>
  <c r="S51" i="17"/>
  <c r="T4" i="41"/>
  <c r="R19" i="41"/>
  <c r="S53" i="17"/>
  <c r="S62" i="17" s="1"/>
  <c r="E19" i="41"/>
  <c r="O51" i="17"/>
  <c r="R110" i="17"/>
  <c r="R112" i="17" s="1"/>
  <c r="R132" i="17"/>
  <c r="R133" i="17" s="1"/>
  <c r="J102" i="17"/>
  <c r="R118" i="17"/>
  <c r="R119" i="17" s="1"/>
  <c r="O6" i="16" l="1"/>
  <c r="S5" i="16" s="1"/>
  <c r="D6" i="16"/>
  <c r="H5" i="16" s="1"/>
  <c r="C53" i="37"/>
  <c r="C51" i="37"/>
  <c r="AE147" i="17"/>
  <c r="G9" i="40"/>
  <c r="AH163" i="10"/>
  <c r="O11" i="16" s="1"/>
  <c r="S9" i="16" s="1"/>
  <c r="Y61" i="10"/>
  <c r="AC30" i="10"/>
  <c r="Y62" i="10" s="1"/>
  <c r="T5" i="10"/>
  <c r="Q54" i="16" s="1"/>
  <c r="V8" i="17"/>
  <c r="D11" i="16"/>
  <c r="H9" i="16" s="1"/>
  <c r="Y63" i="10"/>
  <c r="O9" i="16" s="1"/>
  <c r="R10" i="43"/>
  <c r="E32" i="40" s="1"/>
  <c r="I32" i="40" s="1"/>
  <c r="G12" i="40"/>
  <c r="C52" i="37"/>
  <c r="E19" i="40"/>
  <c r="E12" i="40"/>
  <c r="R40" i="43"/>
  <c r="E8" i="40"/>
  <c r="I8" i="40" s="1"/>
  <c r="R34" i="43"/>
  <c r="E2" i="40"/>
  <c r="I2" i="40" s="1"/>
  <c r="R35" i="43"/>
  <c r="E4" i="40"/>
  <c r="I4" i="40" s="1"/>
  <c r="E3" i="40"/>
  <c r="I3" i="40" s="1"/>
  <c r="R33" i="43"/>
  <c r="R146" i="17"/>
  <c r="K28" i="39"/>
  <c r="D14" i="40" s="1"/>
  <c r="H14" i="40" s="1"/>
  <c r="T19" i="41"/>
  <c r="E11" i="40" s="1"/>
  <c r="G61" i="10"/>
  <c r="G63" i="10"/>
  <c r="D9" i="16" s="1"/>
  <c r="G62" i="10"/>
  <c r="C53" i="16"/>
  <c r="C52" i="16"/>
  <c r="K8" i="17"/>
  <c r="C51" i="16"/>
  <c r="C50" i="16"/>
  <c r="C49" i="16"/>
  <c r="C48" i="16"/>
  <c r="C47" i="16"/>
  <c r="C54" i="16"/>
  <c r="F54" i="16"/>
  <c r="P163" i="10"/>
  <c r="L146" i="17"/>
  <c r="J74" i="17"/>
  <c r="D5" i="16" l="1"/>
  <c r="O5" i="16"/>
  <c r="Q47" i="16"/>
  <c r="N47" i="16"/>
  <c r="AF8" i="17"/>
  <c r="D18" i="40"/>
  <c r="H18" i="40" s="1"/>
  <c r="I19" i="40"/>
  <c r="I12" i="40"/>
  <c r="F6" i="40"/>
  <c r="N54" i="16"/>
  <c r="Q48" i="16"/>
  <c r="W87" i="10"/>
  <c r="N49" i="16"/>
  <c r="Q52" i="16"/>
  <c r="N53" i="16"/>
  <c r="N51" i="16"/>
  <c r="N50" i="16"/>
  <c r="Q53" i="16"/>
  <c r="N48" i="16"/>
  <c r="Q51" i="16"/>
  <c r="N52" i="16"/>
  <c r="AN5" i="41"/>
  <c r="AA19" i="41"/>
  <c r="Q50" i="16"/>
  <c r="Q49" i="16"/>
  <c r="D11" i="40"/>
  <c r="D2" i="40"/>
  <c r="H2" i="40" s="1"/>
  <c r="E9" i="40"/>
  <c r="D6" i="40" s="1"/>
  <c r="H6" i="40" s="1"/>
  <c r="J147" i="17"/>
  <c r="R37" i="43"/>
  <c r="R39" i="43"/>
  <c r="I9" i="40" l="1"/>
  <c r="AP5" i="41"/>
  <c r="AP19" i="41" s="1"/>
  <c r="G11" i="40" s="1"/>
  <c r="AN19" i="41"/>
  <c r="R41" i="43"/>
  <c r="E38" i="40" s="1"/>
  <c r="E14" i="40"/>
  <c r="I14" i="40" s="1"/>
  <c r="D25" i="40" l="1"/>
  <c r="I38" i="40"/>
  <c r="F11" i="40"/>
  <c r="I11" i="40"/>
  <c r="H25" i="40" l="1"/>
  <c r="D40" i="40"/>
  <c r="D41" i="40" s="1"/>
  <c r="F40" i="40"/>
  <c r="H11" i="40"/>
  <c r="F41" i="40" l="1"/>
  <c r="H41" i="40" s="1"/>
  <c r="H40" i="40"/>
</calcChain>
</file>

<file path=xl/sharedStrings.xml><?xml version="1.0" encoding="utf-8"?>
<sst xmlns="http://schemas.openxmlformats.org/spreadsheetml/2006/main" count="2467" uniqueCount="732">
  <si>
    <t>Altro</t>
  </si>
  <si>
    <t>CI</t>
  </si>
  <si>
    <t>Note</t>
  </si>
  <si>
    <t>Identificativi catastali</t>
  </si>
  <si>
    <t>Terreni/Fabbricati</t>
  </si>
  <si>
    <t>Sezione</t>
  </si>
  <si>
    <t>Foglio</t>
  </si>
  <si>
    <t>Particella</t>
  </si>
  <si>
    <t>Terreni</t>
  </si>
  <si>
    <t>Porzione</t>
  </si>
  <si>
    <t>Qualità</t>
  </si>
  <si>
    <t>Classe</t>
  </si>
  <si>
    <t>Fabbricati</t>
  </si>
  <si>
    <t>Subalterno</t>
  </si>
  <si>
    <t>Categoria</t>
  </si>
  <si>
    <t>Consistenza in vani o mq</t>
  </si>
  <si>
    <t>Modalità di Possesso</t>
  </si>
  <si>
    <t>Durata possesso/data di stipula</t>
  </si>
  <si>
    <t>Data inizio/repertorio raccolta</t>
  </si>
  <si>
    <r>
      <t>REGIME DI POSSESSO DELL'AZIENDA AGRICOLA</t>
    </r>
    <r>
      <rPr>
        <sz val="11"/>
        <color theme="1"/>
        <rFont val="Aptos Narrow"/>
        <family val="2"/>
        <scheme val="minor"/>
      </rPr>
      <t xml:space="preserve"> (intesa quale insieme dei terreni e/o fabbricati ricadenti nel comune di interesse del PMA)</t>
    </r>
  </si>
  <si>
    <t>Azienda n.</t>
  </si>
  <si>
    <t>Regione</t>
  </si>
  <si>
    <t>Provincia</t>
  </si>
  <si>
    <t>Comune</t>
  </si>
  <si>
    <t>Colture</t>
  </si>
  <si>
    <t>Superficie in ettari</t>
  </si>
  <si>
    <r>
      <rPr>
        <b/>
        <sz val="11"/>
        <color theme="1"/>
        <rFont val="Aptos Narrow"/>
        <family val="2"/>
        <scheme val="minor"/>
      </rPr>
      <t>Indirizzo produttivo</t>
    </r>
    <r>
      <rPr>
        <sz val="11"/>
        <color theme="1"/>
        <rFont val="Aptos Narrow"/>
        <family val="2"/>
        <scheme val="minor"/>
      </rPr>
      <t xml:space="preserve">
(cerealicoli/cerealicoli foraggero/olivicoli/viticolo, ecc.)</t>
    </r>
  </si>
  <si>
    <r>
      <rPr>
        <b/>
        <sz val="11"/>
        <color theme="1"/>
        <rFont val="Aptos Narrow"/>
        <family val="2"/>
        <scheme val="minor"/>
      </rPr>
      <t>Indirizzo produttivo</t>
    </r>
    <r>
      <rPr>
        <sz val="11"/>
        <color theme="1"/>
        <rFont val="Aptos Narrow"/>
        <family val="2"/>
        <scheme val="minor"/>
      </rPr>
      <t xml:space="preserve">
(bovino carne e/o latte, ovini carne e/o latte, avicoli da uova/carne, ecc.)</t>
    </r>
  </si>
  <si>
    <t>Totale</t>
  </si>
  <si>
    <t>Specie</t>
  </si>
  <si>
    <r>
      <rPr>
        <b/>
        <sz val="11"/>
        <color theme="1"/>
        <rFont val="Aptos Narrow"/>
        <family val="2"/>
        <scheme val="minor"/>
      </rPr>
      <t>Indirizzo produttivo</t>
    </r>
    <r>
      <rPr>
        <sz val="11"/>
        <color theme="1"/>
        <rFont val="Aptos Narrow"/>
        <family val="2"/>
        <scheme val="minor"/>
      </rPr>
      <t xml:space="preserve">
(Selvicoltura da legno o Forestazione Produttiva, Produzione di Biomassa, Utilizzazione Bosco Ceduo o alto fusto, ecc.)</t>
    </r>
  </si>
  <si>
    <t>Ha</t>
  </si>
  <si>
    <t>A</t>
  </si>
  <si>
    <t>B</t>
  </si>
  <si>
    <t>C</t>
  </si>
  <si>
    <t>D</t>
  </si>
  <si>
    <t>E = A*B*C*D</t>
  </si>
  <si>
    <t>F = E/8</t>
  </si>
  <si>
    <t>N. cicli anno</t>
  </si>
  <si>
    <t>Ore/ha da DGR 506/08</t>
  </si>
  <si>
    <t>Indici correttivi</t>
  </si>
  <si>
    <t>Ore aziendali</t>
  </si>
  <si>
    <t>Giornate aziendali</t>
  </si>
  <si>
    <r>
      <rPr>
        <b/>
        <sz val="11"/>
        <color theme="1"/>
        <rFont val="Aptos Narrow"/>
        <family val="2"/>
        <scheme val="minor"/>
      </rPr>
      <t>Modalità di coltura</t>
    </r>
    <r>
      <rPr>
        <sz val="11"/>
        <color theme="1"/>
        <rFont val="Aptos Narrow"/>
        <family val="2"/>
        <scheme val="minor"/>
      </rPr>
      <t xml:space="preserve">
(convenzionale-biologica)</t>
    </r>
  </si>
  <si>
    <r>
      <rPr>
        <b/>
        <sz val="11"/>
        <color theme="1"/>
        <rFont val="Aptos Narrow"/>
        <family val="2"/>
        <scheme val="minor"/>
      </rPr>
      <t>Irrigue</t>
    </r>
    <r>
      <rPr>
        <sz val="11"/>
        <color theme="1"/>
        <rFont val="Aptos Narrow"/>
        <family val="2"/>
        <scheme val="minor"/>
      </rPr>
      <t xml:space="preserve">
(sì/no)</t>
    </r>
  </si>
  <si>
    <r>
      <rPr>
        <b/>
        <sz val="11"/>
        <color theme="1"/>
        <rFont val="Aptos Narrow"/>
        <family val="2"/>
        <scheme val="minor"/>
      </rPr>
      <t>Tipologia</t>
    </r>
    <r>
      <rPr>
        <sz val="11"/>
        <color theme="1"/>
        <rFont val="Aptos Narrow"/>
        <family val="2"/>
        <scheme val="minor"/>
      </rPr>
      <t xml:space="preserve">
(bovino, ovini, avicoli suini, ecc.)</t>
    </r>
  </si>
  <si>
    <t>Forma di allevamento</t>
  </si>
  <si>
    <t>Modalità di allevamento</t>
  </si>
  <si>
    <t>Numero capi</t>
  </si>
  <si>
    <t>D = A*B*C</t>
  </si>
  <si>
    <t>E = D/8</t>
  </si>
  <si>
    <t>Superficie ettari</t>
  </si>
  <si>
    <t>N. turni</t>
  </si>
  <si>
    <t>ATTIVITA' MULTIFUNZIONALI (art. 2 L.R. 14/2006)</t>
  </si>
  <si>
    <t>Attività esercitata</t>
  </si>
  <si>
    <t>n. posti, pasto/letto/piazzole</t>
  </si>
  <si>
    <t>Quantità ospiti (n.)</t>
  </si>
  <si>
    <t>Inizio attività</t>
  </si>
  <si>
    <t>Tipologia autorizzativa</t>
  </si>
  <si>
    <t>n.</t>
  </si>
  <si>
    <t>data</t>
  </si>
  <si>
    <t>Periodo di esercizio</t>
  </si>
  <si>
    <t>E= D/8</t>
  </si>
  <si>
    <t>DEGUSTAZIONE PRODOTTI AZIENDALI</t>
  </si>
  <si>
    <t>EVENTI CON FINALITA' PROMOZIONALI</t>
  </si>
  <si>
    <t>TOTALE ORE Attività agrituristiche</t>
  </si>
  <si>
    <t>TOTALE GIORNATE Attività agrituristiche</t>
  </si>
  <si>
    <t>Servizi integrati e accessori</t>
  </si>
  <si>
    <t>Descrizione</t>
  </si>
  <si>
    <t>Sup. investita in ettari</t>
  </si>
  <si>
    <t>% Sup. investita</t>
  </si>
  <si>
    <t>Titolo autorizzativo</t>
  </si>
  <si>
    <t>L.R. 14/2006 art. 2, comma 3-bis, lett.a)</t>
  </si>
  <si>
    <t>Soggetti abilitati presenti in azienda (n.)</t>
  </si>
  <si>
    <t>Ore tabellate da DGR 894/17</t>
  </si>
  <si>
    <t>Applicazione indice correttivo
(DGR 894/17)</t>
  </si>
  <si>
    <t>Inizio Attività</t>
  </si>
  <si>
    <t>Prot. n.</t>
  </si>
  <si>
    <t>Data</t>
  </si>
  <si>
    <t>del</t>
  </si>
  <si>
    <t>E=D/8</t>
  </si>
  <si>
    <t>ACCOGLIENZA BAMBINI IN ETA' PRESCOLARE E SCOLARE (SCUOLA DELL'OBBLIGO) (con o senza colazione o merenda) mezza giornata</t>
  </si>
  <si>
    <t>ACCOGLIENZA BAMBINI IN ETA' PRESCOLARE E SCOLARE (SCUOLA DELL'OBBLIGO) (con pranzo, colazione e/o merenda)</t>
  </si>
  <si>
    <t>ACCOGLIENZA BAMBINI IN ETA' PRESCOLARE E SCOLARE (SCUOLA DELL'OBBLIGO) (con colazione, pranzo, merenda, cena e pernotto)</t>
  </si>
  <si>
    <t>ACCOGLIENZA ALTRI UTENTI</t>
  </si>
  <si>
    <t>TOTALE ORE per fattorie didattiche</t>
  </si>
  <si>
    <t>TOTALE GIORNATE per fattorie didattiche</t>
  </si>
  <si>
    <t>Attività esercitata
(Enoturismo. Olioturismo, Agriasilo, Ippoturismo, Cicloturismo, ecc.)</t>
  </si>
  <si>
    <t>Tipologia</t>
  </si>
  <si>
    <t>Protocollo</t>
  </si>
  <si>
    <t>Ore totali</t>
  </si>
  <si>
    <t>TOTALE ORE Altri servizi multifunzionali</t>
  </si>
  <si>
    <t>TOTALE GIORNATE Altri servizi multifunzionali</t>
  </si>
  <si>
    <t>Tipologia di conferente extra aziendale (impresa agricola o altro)</t>
  </si>
  <si>
    <t>Aziendale</t>
  </si>
  <si>
    <t>Extra aziendale</t>
  </si>
  <si>
    <t>Ente autorizzativo</t>
  </si>
  <si>
    <t>Durata del rapporto di concessione</t>
  </si>
  <si>
    <t>Scadenza</t>
  </si>
  <si>
    <t>dal</t>
  </si>
  <si>
    <t>al</t>
  </si>
  <si>
    <t>Ricavato in €/anno</t>
  </si>
  <si>
    <t>TOTALE</t>
  </si>
  <si>
    <t>Attività Agricole Tradizionali</t>
  </si>
  <si>
    <t>Attività Multifunzionali</t>
  </si>
  <si>
    <t>VALORE ECONOMICO</t>
  </si>
  <si>
    <t>ORE LAVORO</t>
  </si>
  <si>
    <t>QUANTITA'</t>
  </si>
  <si>
    <t>Regime di Connessione tra attività agricole aziendali e attività integrate e complementari (art. 57 bis L.R. 38/1999) esercitate all'interno dell'azienda agricola</t>
  </si>
  <si>
    <t>Superficie Assentita
(max 10% della S.A.T. fino ad un mac di Ha 30.00.00)</t>
  </si>
  <si>
    <t>(mq)</t>
  </si>
  <si>
    <t>(%)</t>
  </si>
  <si>
    <t>Numero dei fabbricati aziendali interessati rispetto ai totali</t>
  </si>
  <si>
    <t>Forma contrattuale utilizzata</t>
  </si>
  <si>
    <r>
      <t xml:space="preserve">Eventuali sinergie prodotte tra le due imprese
</t>
    </r>
    <r>
      <rPr>
        <sz val="11"/>
        <color theme="1"/>
        <rFont val="Aptos Narrow"/>
        <family val="2"/>
        <scheme val="minor"/>
      </rPr>
      <t>(es. l'impresa agricola fornisce prodotti all'impresa multimprenditoriale)</t>
    </r>
  </si>
  <si>
    <t>Numero di Centri aziendali</t>
  </si>
  <si>
    <t>Territorio</t>
  </si>
  <si>
    <t>Maggiore superfice agricola nel comnune di:</t>
  </si>
  <si>
    <t>Sistema di irrigazione</t>
  </si>
  <si>
    <t>Gacitura</t>
  </si>
  <si>
    <t>SAU (Ha)</t>
  </si>
  <si>
    <t>Boschi (Ha)</t>
  </si>
  <si>
    <t>Tare, incolti, fabbricati (Ha)</t>
  </si>
  <si>
    <t>Totale SAT (Ha)</t>
  </si>
  <si>
    <t>Salari fissi e impiegati</t>
  </si>
  <si>
    <t>Cognome Nome</t>
  </si>
  <si>
    <t>C.F.</t>
  </si>
  <si>
    <t>Qualifica</t>
  </si>
  <si>
    <t>Giornate lavorative prestate</t>
  </si>
  <si>
    <t>Periodo prestazione inizio/cessazione</t>
  </si>
  <si>
    <t>Tipo di attività</t>
  </si>
  <si>
    <t>Giornate lavorative previste</t>
  </si>
  <si>
    <t>CV</t>
  </si>
  <si>
    <t>Produzione
Q.li/ha</t>
  </si>
  <si>
    <t>Trasformazione Q.li</t>
  </si>
  <si>
    <t>Q.li</t>
  </si>
  <si>
    <t>Valore totale €</t>
  </si>
  <si>
    <t>Importo in €</t>
  </si>
  <si>
    <t>Razza</t>
  </si>
  <si>
    <t>n. capi</t>
  </si>
  <si>
    <t>Peso unitario Q.li</t>
  </si>
  <si>
    <t>Peso totale Q.li</t>
  </si>
  <si>
    <t>Prezzo unitario
(€/Q.le)</t>
  </si>
  <si>
    <t>D = B*C</t>
  </si>
  <si>
    <t>E</t>
  </si>
  <si>
    <t>F = D*E</t>
  </si>
  <si>
    <t>Vacche</t>
  </si>
  <si>
    <t>Manze</t>
  </si>
  <si>
    <t>Manzette</t>
  </si>
  <si>
    <t>Tori, torelli</t>
  </si>
  <si>
    <t>Vitelli</t>
  </si>
  <si>
    <t>TOTALE BOVINI</t>
  </si>
  <si>
    <t>Pecore</t>
  </si>
  <si>
    <t>TOTALE OVINI</t>
  </si>
  <si>
    <t>Capre</t>
  </si>
  <si>
    <t>TOTALE CAPRINI</t>
  </si>
  <si>
    <t>Verri</t>
  </si>
  <si>
    <t>Scrofe</t>
  </si>
  <si>
    <t>Adulti sup. 6 mesi</t>
  </si>
  <si>
    <t>Scrofette 3-6 mesi</t>
  </si>
  <si>
    <t>Magroni 6 mesi</t>
  </si>
  <si>
    <t>Suinetti</t>
  </si>
  <si>
    <t>TOTALE SUINI</t>
  </si>
  <si>
    <t>TOTALE ALTRE SPECIE</t>
  </si>
  <si>
    <t>Reimpieghi e trasformati Q.li</t>
  </si>
  <si>
    <t>unità</t>
  </si>
  <si>
    <t>Stalle a stabulazione fissa</t>
  </si>
  <si>
    <t>Stalle a stabulazione libera chiusa</t>
  </si>
  <si>
    <t>Ricoveri</t>
  </si>
  <si>
    <t>Concimaie</t>
  </si>
  <si>
    <t>Silos per foraggi</t>
  </si>
  <si>
    <t>Ricovero per fieno e paglia</t>
  </si>
  <si>
    <t>Ricoveri macchine e Attrezzi</t>
  </si>
  <si>
    <t>Dipendenti (avventizi o tempo determinato)</t>
  </si>
  <si>
    <t>Spese per colture</t>
  </si>
  <si>
    <t>1. fondiario</t>
  </si>
  <si>
    <t>fabbricati e manufatti</t>
  </si>
  <si>
    <t>terreni</t>
  </si>
  <si>
    <t>colture pluriennali</t>
  </si>
  <si>
    <t>2. agrario</t>
  </si>
  <si>
    <t>bestiame</t>
  </si>
  <si>
    <t>macchine e attrezzature</t>
  </si>
  <si>
    <t>prodotti di scorta</t>
  </si>
  <si>
    <t>REDDITO DA LAVORO</t>
  </si>
  <si>
    <t>Superficie</t>
  </si>
  <si>
    <t>Quantità in relazione alla tempistica di produzione</t>
  </si>
  <si>
    <t>Tempistica</t>
  </si>
  <si>
    <t>cessione</t>
  </si>
  <si>
    <t>maturazione</t>
  </si>
  <si>
    <t>spandimento</t>
  </si>
  <si>
    <t>n. spandimenti anno</t>
  </si>
  <si>
    <t>Superfici utilizzate</t>
  </si>
  <si>
    <t>Correlazione con l'ordinamento colturale</t>
  </si>
  <si>
    <r>
      <rPr>
        <b/>
        <sz val="11"/>
        <color theme="1"/>
        <rFont val="Aptos Narrow"/>
        <family val="2"/>
        <scheme val="minor"/>
      </rPr>
      <t>Tipologia</t>
    </r>
    <r>
      <rPr>
        <sz val="11"/>
        <color theme="1"/>
        <rFont val="Aptos Narrow"/>
        <family val="2"/>
        <scheme val="minor"/>
      </rPr>
      <t xml:space="preserve">
(zootecnici o derivanti dalle trasformazioni quali quelli oleari)</t>
    </r>
  </si>
  <si>
    <r>
      <rPr>
        <b/>
        <sz val="11"/>
        <color theme="1"/>
        <rFont val="Aptos Narrow"/>
        <family val="2"/>
        <scheme val="minor"/>
      </rPr>
      <t>Tempistica di produzione</t>
    </r>
    <r>
      <rPr>
        <sz val="11"/>
        <color theme="1"/>
        <rFont val="Aptos Narrow"/>
        <family val="2"/>
        <scheme val="minor"/>
      </rPr>
      <t xml:space="preserve">
(indicare se costante durante l'anno, stagionale, ecc.)</t>
    </r>
  </si>
  <si>
    <r>
      <rPr>
        <b/>
        <sz val="11"/>
        <color theme="1"/>
        <rFont val="Aptos Narrow"/>
        <family val="2"/>
        <scheme val="minor"/>
      </rPr>
      <t>Modalità di riutilizzo</t>
    </r>
    <r>
      <rPr>
        <sz val="11"/>
        <color theme="1"/>
        <rFont val="Aptos Narrow"/>
        <family val="2"/>
        <scheme val="minor"/>
      </rPr>
      <t xml:space="preserve">
(es. spandimento sul campo, o cessione, o impianto di trasformazione)</t>
    </r>
  </si>
  <si>
    <r>
      <rPr>
        <b/>
        <sz val="11"/>
        <color theme="1"/>
        <rFont val="Aptos Narrow"/>
        <family val="2"/>
        <scheme val="minor"/>
      </rPr>
      <t>Per singolo spandimento</t>
    </r>
    <r>
      <rPr>
        <sz val="11"/>
        <color theme="1"/>
        <rFont val="Aptos Narrow"/>
        <family val="2"/>
        <scheme val="minor"/>
      </rPr>
      <t xml:space="preserve">
(in caso di riutilizzo del refluo diluito nel tempo)</t>
    </r>
  </si>
  <si>
    <r>
      <rPr>
        <b/>
        <sz val="11"/>
        <color theme="1"/>
        <rFont val="Aptos Narrow"/>
        <family val="2"/>
        <scheme val="minor"/>
      </rPr>
      <t>Complessive</t>
    </r>
    <r>
      <rPr>
        <sz val="11"/>
        <color theme="1"/>
        <rFont val="Aptos Narrow"/>
        <family val="2"/>
        <scheme val="minor"/>
      </rPr>
      <t xml:space="preserve">
(dato aggregato della casella precedente o mono-riutilizzo)</t>
    </r>
  </si>
  <si>
    <t>La descrizione del patrimonio aziendale si distingue in base alle seguenti modalità di Titolo unico:</t>
  </si>
  <si>
    <t>Titolo Unico Complessivo Aziendale/Struttura aziendale</t>
  </si>
  <si>
    <t>Deroga ai sensi del comma 4, lett. b) volumi tecnici in adiacenza o in aderenza agli edifici esistenti</t>
  </si>
  <si>
    <t>Deroga ai sensi del comma 4, lett. c) realizzazione di manufatti edilizi con superficie lorda utile non superiore a 30 metri quadrati da destinare a servizi necessari o correlati alle attività agrituristiche esercitate, comprensivi, questi, dei servizi integrati ed accessori</t>
  </si>
  <si>
    <t>6.2 SUPERFICI FONDIARIE</t>
  </si>
  <si>
    <t>Indici previsti come da L.R. 38/1999 art. 55, comma 5 quater)</t>
  </si>
  <si>
    <t>Tamponati mq/mq</t>
  </si>
  <si>
    <t>Stamponati mq/mq</t>
  </si>
  <si>
    <r>
      <rPr>
        <b/>
        <sz val="11"/>
        <color theme="1"/>
        <rFont val="Aptos Narrow"/>
        <family val="2"/>
        <scheme val="minor"/>
      </rPr>
      <t>Unità Minima Aziendale</t>
    </r>
    <r>
      <rPr>
        <sz val="11"/>
        <color theme="1"/>
        <rFont val="Aptos Narrow"/>
        <family val="2"/>
        <scheme val="minor"/>
      </rPr>
      <t xml:space="preserve">
(minimo 1 Ha in unico corpo, senza la presenza di aree boscate, qualora non identificata dalla pianificazione)</t>
    </r>
  </si>
  <si>
    <r>
      <rPr>
        <b/>
        <sz val="11"/>
        <color theme="1"/>
        <rFont val="Aptos Narrow"/>
        <family val="2"/>
        <scheme val="minor"/>
      </rPr>
      <t>Superfici utilizzabili in aree protette</t>
    </r>
    <r>
      <rPr>
        <sz val="11"/>
        <color theme="1"/>
        <rFont val="Aptos Narrow"/>
        <family val="2"/>
        <scheme val="minor"/>
      </rPr>
      <t xml:space="preserve">
(dimensioni superfici utilizzabili ricadenti all'interno di Aree Naturali Protette, ai sensi dell'art. 31 L.R. 29/1997)</t>
    </r>
  </si>
  <si>
    <r>
      <rPr>
        <b/>
        <sz val="11"/>
        <color theme="1"/>
        <rFont val="Aptos Narrow"/>
        <family val="2"/>
        <scheme val="minor"/>
      </rPr>
      <t>Dimensioni del corpo aziendale in cui avviene nuova edificazione ai sensi dell'art. 55 L.R. 38/1999</t>
    </r>
    <r>
      <rPr>
        <sz val="11"/>
        <color theme="1"/>
        <rFont val="Aptos Narrow"/>
        <family val="2"/>
        <scheme val="minor"/>
      </rPr>
      <t xml:space="preserve">
(minimo 3 Ha escluse le superfici boscate)</t>
    </r>
  </si>
  <si>
    <r>
      <rPr>
        <b/>
        <sz val="11"/>
        <color theme="1"/>
        <rFont val="Aptos Narrow"/>
        <family val="2"/>
        <scheme val="minor"/>
      </rPr>
      <t>Sistemi di paesaggio del PTPR</t>
    </r>
    <r>
      <rPr>
        <sz val="11"/>
        <color theme="1"/>
        <rFont val="Aptos Narrow"/>
        <family val="2"/>
        <scheme val="minor"/>
      </rPr>
      <t xml:space="preserve">
(inserire i/il paesaggi/o corrispondenti/e)</t>
    </r>
  </si>
  <si>
    <r>
      <rPr>
        <b/>
        <sz val="11"/>
        <color theme="1"/>
        <rFont val="Aptos Narrow"/>
        <family val="2"/>
        <scheme val="minor"/>
      </rPr>
      <t>Lotto minimo/indici P.T.P.R. in funzione del paesaggio</t>
    </r>
    <r>
      <rPr>
        <sz val="11"/>
        <color theme="1"/>
        <rFont val="Aptos Narrow"/>
        <family val="2"/>
        <scheme val="minor"/>
      </rPr>
      <t xml:space="preserve">
(ha)</t>
    </r>
  </si>
  <si>
    <r>
      <rPr>
        <b/>
        <sz val="11"/>
        <color theme="1"/>
        <rFont val="Aptos Narrow"/>
        <family val="2"/>
        <scheme val="minor"/>
      </rPr>
      <t>Indice fabbricabilità fondiaria per abitazioni rurali</t>
    </r>
    <r>
      <rPr>
        <sz val="11"/>
        <color theme="1"/>
        <rFont val="Aptos Narrow"/>
        <family val="2"/>
        <scheme val="minor"/>
      </rPr>
      <t xml:space="preserve"> (mc/mq)
(per ampliamenti e nuove realizzazioni)</t>
    </r>
  </si>
  <si>
    <r>
      <rPr>
        <b/>
        <sz val="11"/>
        <color theme="1"/>
        <rFont val="Aptos Narrow"/>
        <family val="2"/>
        <scheme val="minor"/>
      </rPr>
      <t>Indice fabbricabilità fonidaria per annessi agricoli</t>
    </r>
    <r>
      <rPr>
        <sz val="11"/>
        <color theme="1"/>
        <rFont val="Aptos Narrow"/>
        <family val="2"/>
        <scheme val="minor"/>
      </rPr>
      <t xml:space="preserve">
(per ampliamenti e nuove realizzazioni)</t>
    </r>
  </si>
  <si>
    <t>6.3 SVILUPPO DEGLI INDICI EDIFICATORI</t>
  </si>
  <si>
    <t>Dato assentibile</t>
  </si>
  <si>
    <t>Dato espresso Ante operam</t>
  </si>
  <si>
    <t>Dato espresso Post operam</t>
  </si>
  <si>
    <t>S.U.L.
(mq)</t>
  </si>
  <si>
    <t>Superficie coperta (mq)</t>
  </si>
  <si>
    <t>Superficie per serre fisse
(mq)</t>
  </si>
  <si>
    <t>L.R. 38/1999</t>
  </si>
  <si>
    <t>Abitazioni rurali</t>
  </si>
  <si>
    <t>Annessi agricoli tamponati</t>
  </si>
  <si>
    <t>Annessi agricoli stamponati</t>
  </si>
  <si>
    <t>Serre</t>
  </si>
  <si>
    <t>P.R.G.</t>
  </si>
  <si>
    <t>Tipologia annesso agricolo</t>
  </si>
  <si>
    <t>Destinazione Urbanistica</t>
  </si>
  <si>
    <t>Funzione</t>
  </si>
  <si>
    <r>
      <t xml:space="preserve">S.U.L. </t>
    </r>
    <r>
      <rPr>
        <sz val="11"/>
        <color theme="1"/>
        <rFont val="Aptos Narrow"/>
        <family val="2"/>
        <scheme val="minor"/>
      </rPr>
      <t>(mq)</t>
    </r>
  </si>
  <si>
    <r>
      <t>S.U.N.</t>
    </r>
    <r>
      <rPr>
        <sz val="11"/>
        <color theme="1"/>
        <rFont val="Aptos Narrow"/>
        <family val="2"/>
        <scheme val="minor"/>
      </rPr>
      <t xml:space="preserve"> (mq)</t>
    </r>
  </si>
  <si>
    <r>
      <t xml:space="preserve">Superficie coperta
</t>
    </r>
    <r>
      <rPr>
        <sz val="11"/>
        <color theme="1"/>
        <rFont val="Aptos Narrow"/>
        <family val="2"/>
        <scheme val="minor"/>
      </rPr>
      <t>(mq)</t>
    </r>
  </si>
  <si>
    <r>
      <t xml:space="preserve">Interrati sottostanti
</t>
    </r>
    <r>
      <rPr>
        <sz val="11"/>
        <color theme="1"/>
        <rFont val="Aptos Narrow"/>
        <family val="2"/>
        <scheme val="minor"/>
      </rPr>
      <t>(n.)</t>
    </r>
  </si>
  <si>
    <r>
      <t xml:space="preserve">Alezza massima
</t>
    </r>
    <r>
      <rPr>
        <sz val="11"/>
        <color theme="1"/>
        <rFont val="Aptos Narrow"/>
        <family val="2"/>
        <scheme val="minor"/>
      </rPr>
      <t>(m)</t>
    </r>
  </si>
  <si>
    <r>
      <t xml:space="preserve">Altezza utile
</t>
    </r>
    <r>
      <rPr>
        <sz val="11"/>
        <color theme="1"/>
        <rFont val="Aptos Narrow"/>
        <family val="2"/>
        <scheme val="minor"/>
      </rPr>
      <t>(m)</t>
    </r>
  </si>
  <si>
    <r>
      <t xml:space="preserve">Piani
</t>
    </r>
    <r>
      <rPr>
        <sz val="11"/>
        <color theme="1"/>
        <rFont val="Aptos Narrow"/>
        <family val="2"/>
        <scheme val="minor"/>
      </rPr>
      <t>(n.)</t>
    </r>
  </si>
  <si>
    <t>Interventi</t>
  </si>
  <si>
    <t>Attività</t>
  </si>
  <si>
    <t>Natura</t>
  </si>
  <si>
    <t>Individuazione funzione post cessazione attività</t>
  </si>
  <si>
    <t>Per la realizzazione dei fabbricati aziendali, si individuano le seguenti esigenze in termini di spazi, sia per annessi agricoli tamponati sia per annessi agricoli stamponati, ai sensi della L.R. 38/1999</t>
  </si>
  <si>
    <t>Tipo macchina/attrezzatura</t>
  </si>
  <si>
    <t>Numero</t>
  </si>
  <si>
    <t>TOTALE INGOMBRO</t>
  </si>
  <si>
    <t>Produzione di fieno</t>
  </si>
  <si>
    <t>Quantita
(q.li)</t>
  </si>
  <si>
    <t>Superficie coperta necessaria annessi agricoli stamponati
(mq)</t>
  </si>
  <si>
    <t>Fieno acquisito esternamente (non di propria produzione)</t>
  </si>
  <si>
    <t>Produzione di fieno in autoproduzione da erbaio</t>
  </si>
  <si>
    <t>7.3.3 SERVIZI MULTIFUNZIONALI</t>
  </si>
  <si>
    <t>Tipo di servizi multifunzionali</t>
  </si>
  <si>
    <t>TOTALE S.U.L.</t>
  </si>
  <si>
    <t>7.3.4 ALTRE ATTIVITA'</t>
  </si>
  <si>
    <r>
      <t xml:space="preserve">Potenza in cavalli vapore
</t>
    </r>
    <r>
      <rPr>
        <sz val="11"/>
        <color theme="1"/>
        <rFont val="Aptos Narrow"/>
        <family val="2"/>
        <scheme val="minor"/>
      </rPr>
      <t>(HP o CV)</t>
    </r>
  </si>
  <si>
    <r>
      <t xml:space="preserve">Superficie ingombro macchina/attrezzatura
</t>
    </r>
    <r>
      <rPr>
        <sz val="11"/>
        <color theme="1"/>
        <rFont val="Aptos Narrow"/>
        <family val="2"/>
        <scheme val="minor"/>
      </rPr>
      <t>(mq)</t>
    </r>
  </si>
  <si>
    <r>
      <t xml:space="preserve">Spazio manovra
</t>
    </r>
    <r>
      <rPr>
        <sz val="11"/>
        <color theme="1"/>
        <rFont val="Aptos Narrow"/>
        <family val="2"/>
        <scheme val="minor"/>
      </rPr>
      <t>(mq)</t>
    </r>
  </si>
  <si>
    <r>
      <t xml:space="preserve">Ingombro
</t>
    </r>
    <r>
      <rPr>
        <sz val="11"/>
        <color theme="1"/>
        <rFont val="Aptos Narrow"/>
        <family val="2"/>
        <scheme val="minor"/>
      </rPr>
      <t>(mq)</t>
    </r>
  </si>
  <si>
    <r>
      <t xml:space="preserve">Superfici utile
</t>
    </r>
    <r>
      <rPr>
        <sz val="11"/>
        <color theme="1"/>
        <rFont val="Aptos Narrow"/>
        <family val="2"/>
        <scheme val="minor"/>
      </rPr>
      <t>(mq)</t>
    </r>
  </si>
  <si>
    <t>(inserire codice identificativo progressivo numerico)</t>
  </si>
  <si>
    <t>Fabbricati aziendali</t>
  </si>
  <si>
    <t>(inserire codice identificativo progressivo in lettere)</t>
  </si>
  <si>
    <t>Numero corpi fondiari</t>
  </si>
  <si>
    <t>Tipologia di possesso</t>
  </si>
  <si>
    <t>(proprietà, possesso in affitto ecc.)</t>
  </si>
  <si>
    <t>Tipologia Atto</t>
  </si>
  <si>
    <t>(contratto di affitto, proprietà)</t>
  </si>
  <si>
    <t xml:space="preserve">Affitto in deroga
</t>
  </si>
  <si>
    <t>(indicare la tipologia di deroga)</t>
  </si>
  <si>
    <t>Data scadenza/registrazione/
trascrizione</t>
  </si>
  <si>
    <r>
      <rPr>
        <b/>
        <sz val="11"/>
        <color theme="1"/>
        <rFont val="Aptos Narrow"/>
        <family val="2"/>
        <scheme val="minor"/>
      </rPr>
      <t>Modalità di approvvigionamento idrico</t>
    </r>
    <r>
      <rPr>
        <sz val="11"/>
        <color theme="1"/>
        <rFont val="Aptos Narrow"/>
        <family val="2"/>
        <scheme val="minor"/>
      </rPr>
      <t xml:space="preserve">
(Consorzio, Pozzo, ecc.)</t>
    </r>
  </si>
  <si>
    <t>TOTALI</t>
  </si>
  <si>
    <t>TOTALE GENERALE ORE LAVORO attività agricole tradizionali</t>
  </si>
  <si>
    <t>TOTALE GENERALE GIORNATE AZIENDALI</t>
  </si>
  <si>
    <t>Ore tabellate da 
DGR 506/08</t>
  </si>
  <si>
    <t>Quantità utenti 
(n.)</t>
  </si>
  <si>
    <t>dati di iscrizione alla pertinente sezione dell'elenco di cui alla 
L.R. 14/2006</t>
  </si>
  <si>
    <t>SI</t>
  </si>
  <si>
    <t>NO</t>
  </si>
  <si>
    <t>S.U.L. rispetto al totale (max 50% S.U.L. Aziendale)</t>
  </si>
  <si>
    <t>(n.)</t>
  </si>
  <si>
    <t>Altitudine media 
(m s.l.m.)</t>
  </si>
  <si>
    <t>Prezzo unitario €/Q.li</t>
  </si>
  <si>
    <t>…....</t>
  </si>
  <si>
    <t>…......</t>
  </si>
  <si>
    <t>Prod. totale Q.li</t>
  </si>
  <si>
    <t>Quantità
Q.li</t>
  </si>
  <si>
    <t>mq</t>
  </si>
  <si>
    <t>Imposte e tasse aziendali</t>
  </si>
  <si>
    <t>Acqua</t>
  </si>
  <si>
    <t>Contributi previdenziali U.L.U. familiari</t>
  </si>
  <si>
    <t>Deroga ai sensi del comma 4, lett. a) servizi igienici, di ampliamento degli edifici esistenti</t>
  </si>
  <si>
    <r>
      <rPr>
        <b/>
        <sz val="11"/>
        <color theme="1"/>
        <rFont val="Aptos Narrow"/>
        <family val="2"/>
        <scheme val="minor"/>
      </rPr>
      <t>Lotto minimo P.R.G./P.U.C.G. comunale</t>
    </r>
    <r>
      <rPr>
        <sz val="11"/>
        <color theme="1"/>
        <rFont val="Aptos Narrow"/>
        <family val="2"/>
        <scheme val="minor"/>
      </rPr>
      <t xml:space="preserve">
(minimo 3 Ha, art. 55 
L.R. 38/1999)</t>
    </r>
  </si>
  <si>
    <t>Indici previsti da P.R.G./P.U.C.G. comunale</t>
  </si>
  <si>
    <r>
      <rPr>
        <b/>
        <sz val="11"/>
        <color theme="1"/>
        <rFont val="Aptos Narrow"/>
        <family val="2"/>
        <scheme val="minor"/>
      </rPr>
      <t>Superficie utilizzabile per nuova edificazione</t>
    </r>
    <r>
      <rPr>
        <sz val="11"/>
        <color theme="1"/>
        <rFont val="Aptos Narrow"/>
        <family val="2"/>
        <scheme val="minor"/>
      </rPr>
      <t xml:space="preserve">
(identificata in: Superficie agricola totale dell'azienda - Superficie boscata, ai sensi dell'art. 55 comma 4 L.R. 38/1999)</t>
    </r>
  </si>
  <si>
    <r>
      <rPr>
        <b/>
        <sz val="11"/>
        <color theme="1"/>
        <rFont val="Aptos Narrow"/>
        <family val="2"/>
        <scheme val="minor"/>
      </rPr>
      <t>Nota:</t>
    </r>
    <r>
      <rPr>
        <sz val="11"/>
        <color theme="1"/>
        <rFont val="Aptos Narrow"/>
        <family val="2"/>
        <scheme val="minor"/>
      </rPr>
      <t xml:space="preserve"> Nel caso di indici espressi in mc/mq, i valori vanno convertiti in mq/mq dividendo convenzionalmente il volume per l’altezza di 3,20 m. </t>
    </r>
  </si>
  <si>
    <t>Deroga al lotto minimo ai sensi dell'art. 52 in caso di P.U.A.</t>
  </si>
  <si>
    <t>Deroga agli indici edificatori per annessi agricoli ai sensi dell'art. 52 in caso di P.U.A.</t>
  </si>
  <si>
    <t>L.R. 34/1996</t>
  </si>
  <si>
    <t>Avanserre</t>
  </si>
  <si>
    <t>Normativa vigente</t>
  </si>
  <si>
    <r>
      <t xml:space="preserve">S.U.L. </t>
    </r>
    <r>
      <rPr>
        <sz val="11"/>
        <color theme="1"/>
        <rFont val="Aptos Narrow"/>
        <family val="2"/>
        <scheme val="minor"/>
      </rPr>
      <t>(mq)</t>
    </r>
  </si>
  <si>
    <r>
      <t xml:space="preserve">S.U.N. </t>
    </r>
    <r>
      <rPr>
        <sz val="11"/>
        <color theme="1"/>
        <rFont val="Aptos Narrow"/>
        <family val="2"/>
        <scheme val="minor"/>
      </rPr>
      <t>(mq)</t>
    </r>
  </si>
  <si>
    <r>
      <t xml:space="preserve">Piani
</t>
    </r>
    <r>
      <rPr>
        <sz val="11"/>
        <color theme="1"/>
        <rFont val="Aptos Narrow"/>
        <family val="2"/>
        <scheme val="minor"/>
      </rPr>
      <t>(n.)</t>
    </r>
  </si>
  <si>
    <r>
      <t xml:space="preserve">Altezza massima </t>
    </r>
    <r>
      <rPr>
        <sz val="11"/>
        <color theme="1"/>
        <rFont val="Aptos Narrow"/>
        <family val="2"/>
        <scheme val="minor"/>
      </rPr>
      <t>(m)</t>
    </r>
  </si>
  <si>
    <r>
      <t xml:space="preserve">Altezza utile 
</t>
    </r>
    <r>
      <rPr>
        <sz val="11"/>
        <color theme="1"/>
        <rFont val="Aptos Narrow"/>
        <family val="2"/>
        <scheme val="minor"/>
      </rPr>
      <t>(m)</t>
    </r>
  </si>
  <si>
    <r>
      <t xml:space="preserve">Interrati sottostanti 
</t>
    </r>
    <r>
      <rPr>
        <sz val="11"/>
        <color theme="1"/>
        <rFont val="Aptos Narrow"/>
        <family val="2"/>
        <scheme val="minor"/>
      </rPr>
      <t>(n.)</t>
    </r>
  </si>
  <si>
    <r>
      <t xml:space="preserve">Superficie coperta 
</t>
    </r>
    <r>
      <rPr>
        <sz val="11"/>
        <color theme="1"/>
        <rFont val="Aptos Narrow"/>
        <family val="2"/>
        <scheme val="minor"/>
      </rPr>
      <t>(mq)</t>
    </r>
  </si>
  <si>
    <t>Nota:</t>
  </si>
  <si>
    <r>
      <rPr>
        <b/>
        <sz val="11"/>
        <color theme="1"/>
        <rFont val="Aptos Narrow"/>
        <family val="2"/>
        <scheme val="minor"/>
      </rPr>
      <t>CI:</t>
    </r>
    <r>
      <rPr>
        <sz val="11"/>
        <color theme="1"/>
        <rFont val="Aptos Narrow"/>
        <family val="2"/>
        <scheme val="minor"/>
      </rPr>
      <t xml:space="preserve"> codice identificativo progressivo in lettere (deve corrispondere ai codici inseriti nella tabella 1.1 Regimi fondiari).
</t>
    </r>
    <r>
      <rPr>
        <b/>
        <sz val="11"/>
        <color theme="1"/>
        <rFont val="Aptos Narrow"/>
        <family val="2"/>
        <scheme val="minor"/>
      </rPr>
      <t xml:space="preserve">Attività: </t>
    </r>
    <r>
      <rPr>
        <sz val="11"/>
        <color theme="1"/>
        <rFont val="Aptos Narrow"/>
        <family val="2"/>
        <scheme val="minor"/>
      </rPr>
      <t xml:space="preserve">1) Agricola tradizionale, 2) Agrituristica, 3) Multifunzionali, 4) Multimprenditoriali, 5) Abitazioni rurali.
</t>
    </r>
    <r>
      <rPr>
        <b/>
        <sz val="11"/>
        <color theme="1"/>
        <rFont val="Aptos Narrow"/>
        <family val="2"/>
        <scheme val="minor"/>
      </rPr>
      <t>Tipologia annesso agricolo:</t>
    </r>
    <r>
      <rPr>
        <sz val="11"/>
        <color theme="1"/>
        <rFont val="Aptos Narrow"/>
        <family val="2"/>
        <scheme val="minor"/>
      </rPr>
      <t xml:space="preserve"> Annesso agricolo strumentale: 1) Tamponato, 2) Stamponato, 3) Produttivo - misto (in caso di misto indicare la parte di fabbricato a quale delle altre tre tipologie fa riferimento, ad es. misto parte tamponata).
</t>
    </r>
    <r>
      <rPr>
        <b/>
        <sz val="11"/>
        <color theme="1"/>
        <rFont val="Aptos Narrow"/>
        <family val="2"/>
        <scheme val="minor"/>
      </rPr>
      <t xml:space="preserve">Destinazione Urbanistica (art. 23-ter D.P.R. 380/2001): </t>
    </r>
    <r>
      <rPr>
        <sz val="11"/>
        <color theme="1"/>
        <rFont val="Aptos Narrow"/>
        <family val="2"/>
        <scheme val="minor"/>
      </rPr>
      <t>1) Residenziale, 2) Commerciale, 3) Turistico ricettiva, 4) Produttiva e direzionale 5) Rurale.</t>
    </r>
  </si>
  <si>
    <t>Previsti</t>
  </si>
  <si>
    <t>Tipologia intervento</t>
  </si>
  <si>
    <t>Descrizione (*)</t>
  </si>
  <si>
    <r>
      <rPr>
        <b/>
        <sz val="11"/>
        <color theme="1"/>
        <rFont val="Aptos Narrow"/>
        <family val="2"/>
        <scheme val="minor"/>
      </rPr>
      <t>CI:</t>
    </r>
    <r>
      <rPr>
        <sz val="11"/>
        <color theme="1"/>
        <rFont val="Aptos Narrow"/>
        <family val="2"/>
        <scheme val="minor"/>
      </rPr>
      <t xml:space="preserve"> codice identificativo progressivo in lettere (deve corrispondere ai codici inseriti nella tabella 1.1 Regimi fondiari).
</t>
    </r>
    <r>
      <rPr>
        <b/>
        <sz val="11"/>
        <color theme="1"/>
        <rFont val="Aptos Narrow"/>
        <family val="2"/>
        <scheme val="minor"/>
      </rPr>
      <t xml:space="preserve">Attività: </t>
    </r>
    <r>
      <rPr>
        <sz val="11"/>
        <color theme="1"/>
        <rFont val="Aptos Narrow"/>
        <family val="2"/>
        <scheme val="minor"/>
      </rPr>
      <t xml:space="preserve">1) Agricola tradizionale, 2) Agrituristica, 3) Multifunzionali, 4) Multimprenditoriali, 5) Abitazioni rurali.
</t>
    </r>
    <r>
      <rPr>
        <b/>
        <sz val="11"/>
        <color theme="1"/>
        <rFont val="Aptos Narrow"/>
        <family val="2"/>
        <scheme val="minor"/>
      </rPr>
      <t>Tipologia annesso agricolo:</t>
    </r>
    <r>
      <rPr>
        <sz val="11"/>
        <color theme="1"/>
        <rFont val="Aptos Narrow"/>
        <family val="2"/>
        <scheme val="minor"/>
      </rPr>
      <t xml:space="preserve"> Annesso agricolo strumentale: 1) Tamponato, 2) Stamponato, 3) Produttivo - misto (in caso di misto indicare la parte di fabbricato a quale delle altre tre tipologie fa riferimento, ad es. misto parte tamponata).
</t>
    </r>
    <r>
      <rPr>
        <b/>
        <sz val="11"/>
        <color theme="1"/>
        <rFont val="Aptos Narrow"/>
        <family val="2"/>
        <scheme val="minor"/>
      </rPr>
      <t xml:space="preserve">Destinazione Urbanistica (art. 23-ter D.P.R. 380/2001): </t>
    </r>
    <r>
      <rPr>
        <sz val="11"/>
        <color theme="1"/>
        <rFont val="Aptos Narrow"/>
        <family val="2"/>
        <scheme val="minor"/>
      </rPr>
      <t>1) Residenziale, 2) Commerciale, 3) Turistico ricettiva, 4) Produttiva e direzionale 5) Rurale.</t>
    </r>
    <r>
      <rPr>
        <sz val="11"/>
        <color theme="1"/>
        <rFont val="Aptos Narrow"/>
        <family val="2"/>
        <scheme val="minor"/>
      </rPr>
      <t xml:space="preserve">
</t>
    </r>
    <r>
      <rPr>
        <b/>
        <sz val="11"/>
        <color theme="1"/>
        <rFont val="Aptos Narrow"/>
        <family val="2"/>
        <scheme val="minor"/>
      </rPr>
      <t>Tipologia intervento (art. 3, c.1 del D.P.R.380/01):</t>
    </r>
    <r>
      <rPr>
        <sz val="11"/>
        <color theme="1"/>
        <rFont val="Aptos Narrow"/>
        <family val="2"/>
        <scheme val="minor"/>
      </rPr>
      <t xml:space="preserve"> 1) interventi di manutenzione ordinaria, 2) interventi di manutenzione straordinaria 3) interventi di restauro e di risanamento conservativo, 4) interventi di ristrutturazione edilizia, 5) interventi di nuova costruzione.
</t>
    </r>
    <r>
      <rPr>
        <b/>
        <sz val="11"/>
        <color theme="1"/>
        <rFont val="Aptos Narrow"/>
        <family val="2"/>
        <scheme val="minor"/>
      </rPr>
      <t>Natura:</t>
    </r>
    <r>
      <rPr>
        <sz val="11"/>
        <color theme="1"/>
        <rFont val="Aptos Narrow"/>
        <family val="2"/>
        <scheme val="minor"/>
      </rPr>
      <t xml:space="preserve"> 1) senza deroga, 2) con deroga, 3) entrambe.
</t>
    </r>
    <r>
      <rPr>
        <b/>
        <sz val="11"/>
        <color theme="1"/>
        <rFont val="Aptos Narrow"/>
        <family val="2"/>
        <scheme val="minor"/>
      </rPr>
      <t xml:space="preserve">
(*): </t>
    </r>
    <r>
      <rPr>
        <sz val="11"/>
        <color theme="1"/>
        <rFont val="Aptos Narrow"/>
        <family val="2"/>
        <scheme val="minor"/>
      </rPr>
      <t>Informazioni inerenti alla nuova potenziale utilità, legate ad attività agricola tradizionale, dei fabbricati rifunzionalizzati alla cessazione delle attività di diversificazione agricola oggetto di procedimento unico.</t>
    </r>
  </si>
  <si>
    <t>-</t>
  </si>
  <si>
    <t>Prezzo unitario</t>
  </si>
  <si>
    <t xml:space="preserve"> </t>
  </si>
  <si>
    <t>REGIME DI POSSESSO DELL'AZIENDA AGRICOLA (intesa quale insieme dei terreni e/o fabbricati ricadenti nel comune di interesse del PMA)</t>
  </si>
  <si>
    <t>G</t>
  </si>
  <si>
    <t>H = G*A</t>
  </si>
  <si>
    <t>VALORE ECONOMICO UNITARIO</t>
  </si>
  <si>
    <t>VALORE ECONOMICO UNITARIO STANDARD</t>
  </si>
  <si>
    <t>VALORE ECONOMICO  €/Ha</t>
  </si>
  <si>
    <t>VERIFICA</t>
  </si>
  <si>
    <t>EVENTUALI NOTE DEL COMPILATORE</t>
  </si>
  <si>
    <t>Indicare se ricorrono le condizioni di applicazione del comma 1 quinquies dell'art. 2bis della L.R. 14/2006 e s.m.i.</t>
  </si>
  <si>
    <t>olive</t>
  </si>
  <si>
    <t>latte</t>
  </si>
  <si>
    <t>uve</t>
  </si>
  <si>
    <t>CRITERIO</t>
  </si>
  <si>
    <t>VERIFICA %</t>
  </si>
  <si>
    <t>VERIFICA DIMENSIONALE</t>
  </si>
  <si>
    <t>Rispetto dei limiti della L.R. 14/2006 art. 2, comma 3-ter 
10% della SAT</t>
  </si>
  <si>
    <t>Rispetto dei limiti della L.R. 14/2006 art. 2, comma 3-ter 
 massimo 1 ettaro</t>
  </si>
  <si>
    <t>Laboratorio di trasformazione 1</t>
  </si>
  <si>
    <t>Laboratorio di trasformazione 2</t>
  </si>
  <si>
    <t>Laboratorio di trasformazione 3</t>
  </si>
  <si>
    <t>Laboratorio di trasformazione 4</t>
  </si>
  <si>
    <t>Laboratorio di trasformazione 5</t>
  </si>
  <si>
    <t>Vendita diretta 1</t>
  </si>
  <si>
    <t>Vendita diretta 2</t>
  </si>
  <si>
    <t>Vendita diretta 3</t>
  </si>
  <si>
    <t>Vendita diretta 4</t>
  </si>
  <si>
    <t>Vendita diretta 5</t>
  </si>
  <si>
    <t>Valore unitario</t>
  </si>
  <si>
    <t>€/Ha</t>
  </si>
  <si>
    <t>SEMINATIVO</t>
  </si>
  <si>
    <t>SEMINATIVO IRRIGUO</t>
  </si>
  <si>
    <t>ORTO IRRIGUO</t>
  </si>
  <si>
    <t xml:space="preserve">PASCOLO </t>
  </si>
  <si>
    <t>ULIVETO</t>
  </si>
  <si>
    <t>VIGNETO</t>
  </si>
  <si>
    <t>BOSCO CEDUO</t>
  </si>
  <si>
    <t>BOSCO MISTO</t>
  </si>
  <si>
    <t>ALTRO ….......................</t>
  </si>
  <si>
    <t>€/mq</t>
  </si>
  <si>
    <t>anno di acquisto</t>
  </si>
  <si>
    <t>Affitto immobile 1</t>
  </si>
  <si>
    <t>Affitto immobile 2</t>
  </si>
  <si>
    <t>Affitto immobile 3</t>
  </si>
  <si>
    <t>Affitto immobile 4</t>
  </si>
  <si>
    <t>Affitto immobile 5</t>
  </si>
  <si>
    <t>Affitto immobile 6</t>
  </si>
  <si>
    <t>% interessi da considerare</t>
  </si>
  <si>
    <t>Valore di ricostruzione all'attualità €</t>
  </si>
  <si>
    <t>Valore terreni di proprietà €</t>
  </si>
  <si>
    <t xml:space="preserve">Interessi passivi pagati per mutuo/prestito 1 </t>
  </si>
  <si>
    <t>Interessi passivi pagati per mutuo/prestito 2</t>
  </si>
  <si>
    <t>Interessi passivi pagati per mutuo/prestito 3</t>
  </si>
  <si>
    <t>Interessi passivi pagati per mutuo/prestito 4</t>
  </si>
  <si>
    <t>Interessi passivi pagati per mutuo/prestito 5</t>
  </si>
  <si>
    <t>Interessi passivi pagati per mutuo/prestito 6</t>
  </si>
  <si>
    <t>(importo prestito € …................... Tasso di interesse %.............. Durata …...................... Scadenza Anno ....................)</t>
  </si>
  <si>
    <t>N/P</t>
  </si>
  <si>
    <r>
      <t>Superficie (Ha</t>
    </r>
    <r>
      <rPr>
        <sz val="11"/>
        <color theme="1"/>
        <rFont val="Aptos Narrow"/>
        <family val="2"/>
        <scheme val="minor"/>
      </rPr>
      <t>)</t>
    </r>
  </si>
  <si>
    <t>Superficie Agricola Utile (SAU) altre imprese (Ha)</t>
  </si>
  <si>
    <t>Superficie Boscata  altre imprese
(non rientra la forestazione produttiva) (Ha)</t>
  </si>
  <si>
    <t xml:space="preserve">TOTALE GENERALE VALORE ECONOMICO </t>
  </si>
  <si>
    <t>2.1 COMPONENTI DEL PROGRAMMA</t>
  </si>
  <si>
    <t>RICAVI</t>
  </si>
  <si>
    <t>Agriturismo</t>
  </si>
  <si>
    <t>Fattoria didattica (L.R. 14/2006 art. 2 bis, comma 7, lett. A) e DGR n. 62 del 2018)</t>
  </si>
  <si>
    <t>Superficie Agricola Utile (SAU) in Ha</t>
  </si>
  <si>
    <t>Tare in Ha</t>
  </si>
  <si>
    <t>Superficie Agricola Totale (SAT) in Ha</t>
  </si>
  <si>
    <t>Superficie Catastale in Ha</t>
  </si>
  <si>
    <t>Quantità lavorate
(Q.li, Kg, Hl)</t>
  </si>
  <si>
    <t>Servizi Multifunzionali</t>
  </si>
  <si>
    <t>F</t>
  </si>
  <si>
    <t>TOTALE  Attività agrituristiche</t>
  </si>
  <si>
    <t>E = A*B*C</t>
  </si>
  <si>
    <t>H = G* A+ B</t>
  </si>
  <si>
    <t>TOTALE per fattorie didattiche</t>
  </si>
  <si>
    <t>G = F* C</t>
  </si>
  <si>
    <t>TOTALE  Altri servizi multifunzionali</t>
  </si>
  <si>
    <t>Prod. primarie o sottoprodotti lavorati</t>
  </si>
  <si>
    <t>C = A+B</t>
  </si>
  <si>
    <t>TOTALE  Multifunzionalità produttiva</t>
  </si>
  <si>
    <t>Importo annuale canone di connessione</t>
  </si>
  <si>
    <t>VALORE ECONOMICO UNITARIO STANDARD €/Ha</t>
  </si>
  <si>
    <t>AIUTI E PREMI (€)</t>
  </si>
  <si>
    <t>VALORE ECONOMICO  (€)</t>
  </si>
  <si>
    <t xml:space="preserve">VALORE ECONOMICO  </t>
  </si>
  <si>
    <t>ATTIVITA' MULTIMPRENDITORIALI (art. 3 L.R. 14/2006)</t>
  </si>
  <si>
    <t>Servizi integati e accessori (L.R. 14/2006 art. 2 comma 3bis lett. A)</t>
  </si>
  <si>
    <t>Altri servizi multifunzionali (L.R. 14/2006 e L.R. 14/2023)</t>
  </si>
  <si>
    <t>Multifunzionalità produttiva</t>
  </si>
  <si>
    <t>Multimprenditorialità (art. 54 - 57 bis L.R. 38/1999, art. 3 L.R. 14/2006 e Reg.R 1/2018)</t>
  </si>
  <si>
    <t>OSPITALITA' IN CAMERE CON MEZZA PENSIONE max 70 posti letto
L.R. 14/06 art. 14 comma 4 lett. A)</t>
  </si>
  <si>
    <t>OSPITALITA' IN CAMERE CON COLAZIONE max 70 posti letto
L.R. 14/06 art. 14 comma 4 lett. A)</t>
  </si>
  <si>
    <t>OSPITALITA' IN CAMERE max 70 posti letto
(L.R. 14/06 art. 14 comma 4 lett. A)</t>
  </si>
  <si>
    <t>OSPITALITA' IN CAMERE CON PENSIONE COMPLETA max 70 posti letto
L.R. 14/06 art. 14 comma 4 lett. A)</t>
  </si>
  <si>
    <t>Imprenditore e coadiuvanti familiari</t>
  </si>
  <si>
    <t>OSPITALITA' IN AGRICAMPEGGIO max 12 piazzole per un max di 30 posti
(L.R. 14/06 art. 14 comma 4 lett. B)</t>
  </si>
  <si>
    <t>ATTIVITA' DI RISTORAZIONE max 80 posti/pasto giornalieri
(L.R. 14/06 art. 14 comma 4 lett. C)</t>
  </si>
  <si>
    <t>R.A.L. 
Salari a lavoro fisso e a tempo determinato e compensi per lavori direttivi</t>
  </si>
  <si>
    <t>R.A.L.
Salari a lavoro avventizi</t>
  </si>
  <si>
    <t>Prodotti trasformati ottenuti in azienda</t>
  </si>
  <si>
    <t>Prodotto ottenuto</t>
  </si>
  <si>
    <t>Valore unitario
(€/Q.le)</t>
  </si>
  <si>
    <t>fonte da cui è desunto il valore uniario (es. VAM)</t>
  </si>
  <si>
    <t>INDICE</t>
  </si>
  <si>
    <t>2.1.1 ATTIVITA' AGRICOLE TRADIZIONALI (art. 2 L.R. 14/2006) ESERCITATE IN ALTRE AZIENDE RICONDUCIBILI ALLA MEDESIMA IMPRESA</t>
  </si>
  <si>
    <t>2.1.2 DIVERSIFICAZIONE ESERCITATA IN ALTRE AZIENDE RICONDUCIBILI ALLA MEDESIMA IMPRESA</t>
  </si>
  <si>
    <t xml:space="preserve">Coltivazioni </t>
  </si>
  <si>
    <t>Coltivazioni</t>
  </si>
  <si>
    <t>Allevamento</t>
  </si>
  <si>
    <t>Silvicoltura</t>
  </si>
  <si>
    <t>Prevalenza in termini di ore lavoro (comma 1 e 1bis Art. 2 bis l.r. 14/2006 e s.m.i.)</t>
  </si>
  <si>
    <t>Prevalenza in termini economici (comma 1 ter lettera b) Art. 2 bis l.r. 14/2006 e s.m.i.)</t>
  </si>
  <si>
    <t>Prevalenza in termini quantitativi (comma 1 ter lettera a) Art. 2 bis l.r. 14/2006 e s.m.i.)</t>
  </si>
  <si>
    <t xml:space="preserve">TOTALE GENERALE ORE LAVORO attività agricole tradizionali </t>
  </si>
  <si>
    <t xml:space="preserve">TOTALE GENERALE GIORNATE AZIENDALI </t>
  </si>
  <si>
    <t xml:space="preserve">TOTALE GENERALE AIUTI E PREMI </t>
  </si>
  <si>
    <t xml:space="preserve">2.2.2 ATTIVITA' AGRICOLE TRADIZIONALI (art. 2 L.R. 14/2006) </t>
  </si>
  <si>
    <t>2.2.3 DIVERSIFICAZIONE</t>
  </si>
  <si>
    <t xml:space="preserve">TOTALE GIORNATE LAVORATIVE PRESTATE </t>
  </si>
  <si>
    <t>Terreni agricoli di proprietà</t>
  </si>
  <si>
    <t>Strutture aziendali di proprietà</t>
  </si>
  <si>
    <t>Oliveto</t>
  </si>
  <si>
    <t>Vigneto</t>
  </si>
  <si>
    <t>Macchine e attrezzature di proprietà</t>
  </si>
  <si>
    <t>untà di misura</t>
  </si>
  <si>
    <t>valore unitario (€)</t>
  </si>
  <si>
    <t xml:space="preserve">Capitale di anticipazione </t>
  </si>
  <si>
    <t>Valore a nuovo (€)</t>
  </si>
  <si>
    <t>Valore medio giacenza (€)</t>
  </si>
  <si>
    <t>SCORTE VIVE</t>
  </si>
  <si>
    <t>Altri impianti di proprietà (zootecnici, di lavorazione prodotti, produzione da FER, ecc)</t>
  </si>
  <si>
    <t>Bufale</t>
  </si>
  <si>
    <t>VALORE CAPITALE FONDIARIO</t>
  </si>
  <si>
    <t>VALORE CAPITALE AGRARIO</t>
  </si>
  <si>
    <t>Bovini</t>
  </si>
  <si>
    <t>Bufalini</t>
  </si>
  <si>
    <t>Ovini</t>
  </si>
  <si>
    <t>Caprini</t>
  </si>
  <si>
    <t>Suini</t>
  </si>
  <si>
    <t>RICORSO A SERVIZI IN CONTO TERZI</t>
  </si>
  <si>
    <t>Spese per Acquisto Capi (€)</t>
  </si>
  <si>
    <t>Altre specie</t>
  </si>
  <si>
    <t>capitale di anticipazione</t>
  </si>
  <si>
    <t>Interessi sul capitale di proprietà</t>
  </si>
  <si>
    <t>prodotto</t>
  </si>
  <si>
    <t>uova</t>
  </si>
  <si>
    <t xml:space="preserve">Totale </t>
  </si>
  <si>
    <t>4.1 DOTAZIONI AZIENDALI</t>
  </si>
  <si>
    <t xml:space="preserve">fonte da cui è desunto il valore uniario </t>
  </si>
  <si>
    <t>Valore di ricostruzione all'attualità strutture in proprietà €</t>
  </si>
  <si>
    <t>unità e dimensione</t>
  </si>
  <si>
    <t>fonte da cui è desunto il valore uniario (es. tabelle UCS Ismea, computo metrico, costi di riferimento regionali ecc.)</t>
  </si>
  <si>
    <t>aliquota ammortamento (%)</t>
  </si>
  <si>
    <t>SUPERFICIE CATASTALE TOTALE</t>
  </si>
  <si>
    <t>Caseificio 1</t>
  </si>
  <si>
    <t>Caseificio 2</t>
  </si>
  <si>
    <t>Caseificio 3</t>
  </si>
  <si>
    <t>Caseificio 4</t>
  </si>
  <si>
    <t>Caseificio 5</t>
  </si>
  <si>
    <t>Frantoio1</t>
  </si>
  <si>
    <t>Frantoio2</t>
  </si>
  <si>
    <t>Frantoio3</t>
  </si>
  <si>
    <t>Frantoio4</t>
  </si>
  <si>
    <t>Frantoio5</t>
  </si>
  <si>
    <t>Cantina1</t>
  </si>
  <si>
    <t>Cantina2</t>
  </si>
  <si>
    <t>Cantina3</t>
  </si>
  <si>
    <t>Cantina4</t>
  </si>
  <si>
    <t>Cantina5</t>
  </si>
  <si>
    <t>Abitazione imprenditore</t>
  </si>
  <si>
    <t>quota ammortamento
€</t>
  </si>
  <si>
    <t>sepse di manutenzione
€</t>
  </si>
  <si>
    <t>Oneri assicurativi</t>
  </si>
  <si>
    <t>Carburanti</t>
  </si>
  <si>
    <t>Lubrificanti</t>
  </si>
  <si>
    <t>Prezzo Unitario €/q.le</t>
  </si>
  <si>
    <t>Antiparassitari €</t>
  </si>
  <si>
    <t>Concimi €</t>
  </si>
  <si>
    <t>Assicurazioni €</t>
  </si>
  <si>
    <t>Servizi in conto terzi €</t>
  </si>
  <si>
    <t>Sementi /Piantine €</t>
  </si>
  <si>
    <t>TOTALE BUFALINI</t>
  </si>
  <si>
    <t>Categorie di Capi Allevati</t>
  </si>
  <si>
    <t>Altri bovini</t>
  </si>
  <si>
    <t>Altri bufalini</t>
  </si>
  <si>
    <t>Altri ovini</t>
  </si>
  <si>
    <t>Altri caprini</t>
  </si>
  <si>
    <t>Altri suini</t>
  </si>
  <si>
    <t>Avicoli</t>
  </si>
  <si>
    <t>Pulcini</t>
  </si>
  <si>
    <t>Galline</t>
  </si>
  <si>
    <t>Polli</t>
  </si>
  <si>
    <t>Tacchini</t>
  </si>
  <si>
    <t>Pollastre</t>
  </si>
  <si>
    <t>Altri avicoli</t>
  </si>
  <si>
    <t>TOTALE ALTRI AVICOLI</t>
  </si>
  <si>
    <t>n° capi</t>
  </si>
  <si>
    <t>CONSISTENZA MEDIA ALLEVAMENTO</t>
  </si>
  <si>
    <t>Acquito Mangimi
€</t>
  </si>
  <si>
    <t>Acquisto Foraggi e lettimi
€</t>
  </si>
  <si>
    <t>Altri acquisti
€</t>
  </si>
  <si>
    <t>Spese veterinarie
€</t>
  </si>
  <si>
    <t>Servizi esterni per smatlimento rifiuti
€</t>
  </si>
  <si>
    <t>Servizi esterni per gestione deizioni
€</t>
  </si>
  <si>
    <t>Altri servizi esterni
€</t>
  </si>
  <si>
    <t>n°</t>
  </si>
  <si>
    <t>prezzo €/capo</t>
  </si>
  <si>
    <t>Acquisto Capi</t>
  </si>
  <si>
    <t>Vendita Capi</t>
  </si>
  <si>
    <t>Ricavi  per Vendita Capi (€)</t>
  </si>
  <si>
    <t>Spese per la trasformazione</t>
  </si>
  <si>
    <t>Acquisto materie prime</t>
  </si>
  <si>
    <t>Servizi esterni</t>
  </si>
  <si>
    <t>Quantità ottenute in Q.li</t>
  </si>
  <si>
    <t>AIUTI E PREMI ANNUALI €</t>
  </si>
  <si>
    <t>Spese per altre attività connesse</t>
  </si>
  <si>
    <t>Energia elettrica</t>
  </si>
  <si>
    <t>% interessi da considerare:</t>
  </si>
  <si>
    <r>
      <t>IMPRESA AGRICOLA</t>
    </r>
    <r>
      <rPr>
        <b/>
        <u/>
        <sz val="18"/>
        <color rgb="FFFF0000"/>
        <rFont val="Aptos Narrow"/>
        <scheme val="minor"/>
      </rPr>
      <t xml:space="preserve"> (compilare esclusivamente in caso di presenza di altre aziende, site in altri territori comunali diversi da quello oggetto dell'istanza e ai soli fini del calcolo della prevalenza di cui all'art.2 bis, dei limiti di cui all'art.14 della LR 14/2006 e della sostenibilità zootecnica, come indicato ai fini del testo unico dell'imposte)</t>
    </r>
  </si>
  <si>
    <t>ATTIVITA' DI RISTORAZIONE max 80 posti/pasto giornalieri (L.R. 14/06 art. 14 comma 4 lett. C)</t>
  </si>
  <si>
    <t>OSPITALITA' IN AGRICAMPEGGIO max 12 piazzole per un max di 30 posti (L.R. 14/06 art. 14 comma 4 lett. B)</t>
  </si>
  <si>
    <t>OSPITALITA' IN APPARTAMENTI CON MONOLOCALI AUTONOMI max 70 posti letto L.R. 14/06 art. 14 comma 4 lett. A)</t>
  </si>
  <si>
    <t>OSPITALITA' IN CAMERE CON PENSIONE COMPLETA max 70 posti letto L.R. 14/06 art. 14 comma 4 lett. A)</t>
  </si>
  <si>
    <t>OSPITALITA' IN CAMERE CON MEZZA PENSIONE max 70 posti letto L.R. 14/06 art. 14 comma 4 lett. A)</t>
  </si>
  <si>
    <t>OSPITALITA' IN CAMERE CON COLAZIONE max 70 posti letto L.R. 14/06 art. 14 comma 4 lett. A)</t>
  </si>
  <si>
    <t>OSPITALITA' IN CAMERE max 70 posti letto (L.R. 14/06 art. 14 comma 4 lett. A)</t>
  </si>
  <si>
    <t>Superficie Boscata in Ha (non rientra la forestazione produttiva)</t>
  </si>
  <si>
    <t>TOTALE Canoni Contratti di Connessione attività Multimprenditoriali</t>
  </si>
  <si>
    <t>1.1.post - REGIME FONDIARIO POST OPERAM</t>
  </si>
  <si>
    <t>1.1.ante - REGIME FONDIARIO</t>
  </si>
  <si>
    <t>2.2.2.ante ATTIVITA' AGRICOLE TRADIZIONALI (art. 2 L.R. 14/2006)</t>
  </si>
  <si>
    <t>2.2.3.ante DIVERSIFICAZIONE</t>
  </si>
  <si>
    <t>3.ante VERIFICA RAPPORTI TRA ATTIVITA' DELL'AZIENDA AGRICOLA</t>
  </si>
  <si>
    <t>3.1.ante MULTIFUNZIONALITA' (art. 2 L.R. 14/2006)</t>
  </si>
  <si>
    <t>3.2.ante MULTIMPRENDITORIALITA' (art. 3 L.R. 14/2006)</t>
  </si>
  <si>
    <t>4.1.ante DOTAZIONI AZIENDALI</t>
  </si>
  <si>
    <t>4.1.1.ante DATI GENERALI</t>
  </si>
  <si>
    <t>4.1.2.ante CAPITALE FONDIARIO</t>
  </si>
  <si>
    <t>4.3ante COSTI-RICAVI COLTIVAZIONE</t>
  </si>
  <si>
    <t>4.4.ante COSTI-RICAVI ALLEVAMENTO</t>
  </si>
  <si>
    <t>4.5.ante COSTI RICAVI TRASFORMAZIONE</t>
  </si>
  <si>
    <t>(descrivere)</t>
  </si>
  <si>
    <t xml:space="preserve">Costi </t>
  </si>
  <si>
    <t>Ricavi</t>
  </si>
  <si>
    <t>Costi da attività di trasformazione</t>
  </si>
  <si>
    <t>Totale Sepse collturali</t>
  </si>
  <si>
    <t>4.6.ante COSTI E RICAVI ALTRE ATTIVITA'</t>
  </si>
  <si>
    <t>eventuali note a commento della  % considerata:</t>
  </si>
  <si>
    <t>4.7.3.ante INTERESSI PASSIVI</t>
  </si>
  <si>
    <t>4.7.4.ante INTERESSI SUL CAPITALE DI PROPRIETA'</t>
  </si>
  <si>
    <t>4.8 RIEPILOGO BILANCIO ECONOMICO AZIENDALE</t>
  </si>
  <si>
    <t>Impianti Arborei</t>
  </si>
  <si>
    <t>Altri impianti</t>
  </si>
  <si>
    <t>Macchine e attrezzature</t>
  </si>
  <si>
    <t>Consistenza magazzino</t>
  </si>
  <si>
    <t>Capitale di anticipazione</t>
  </si>
  <si>
    <t>SORTE MORTE</t>
  </si>
  <si>
    <t xml:space="preserve">Consistenza media magazino </t>
  </si>
  <si>
    <t>Rata di restituzione</t>
  </si>
  <si>
    <t>(.......particelle n° …........................  Foglio …................... Intestato a…................  Scadenza ../../..... Durata contratto …................)</t>
  </si>
  <si>
    <t>PRODUZIONE LORDA VENDIBILE</t>
  </si>
  <si>
    <t>Valore produzioni da allevamento €</t>
  </si>
  <si>
    <t>Acquisto meterie prime e servixzi</t>
  </si>
  <si>
    <t>Totale acquisti e servizi</t>
  </si>
  <si>
    <t>Altre spese colturali  (es. irrigazione) €</t>
  </si>
  <si>
    <t>Totale spese allevamento</t>
  </si>
  <si>
    <t>Valore produzione da attività di trasformazione</t>
  </si>
  <si>
    <t>Trasformazione prodotti</t>
  </si>
  <si>
    <t>Servizi multifunzionali</t>
  </si>
  <si>
    <t>RICAVI DA ALTRE ATTIVITA' DI DIVERSIFICAZIONE</t>
  </si>
  <si>
    <t>Canoni di connessione</t>
  </si>
  <si>
    <t xml:space="preserve">AIUTI E PREMI ANNUALI </t>
  </si>
  <si>
    <t>COSTI DELLA PRODUZIONE</t>
  </si>
  <si>
    <t>SPESE PER MANODOPERA</t>
  </si>
  <si>
    <t>4.7.ante ALTRE SPESE</t>
  </si>
  <si>
    <t>ALTRE SPESE</t>
  </si>
  <si>
    <t>Altri oneri</t>
  </si>
  <si>
    <t>4.7.1.ante ALTRI ONERI</t>
  </si>
  <si>
    <t>Affitti</t>
  </si>
  <si>
    <t>Interessi passivi</t>
  </si>
  <si>
    <t>Manutenzioni</t>
  </si>
  <si>
    <t>spese di manutenzione
€</t>
  </si>
  <si>
    <t>Ammortamenti</t>
  </si>
  <si>
    <t>Spese per consulenze tecniche</t>
  </si>
  <si>
    <t>Spese amministrative</t>
  </si>
  <si>
    <t>REDDITO DA LAVORO / ULU familiari</t>
  </si>
  <si>
    <t>2.2.1.ante SUPERFICIE AZIENDALE</t>
  </si>
  <si>
    <t>2.2.1 SUPERFICIE AZIENDALE</t>
  </si>
  <si>
    <t>3.2 MULTIMPRENDITORIALITA' (art. 3 L.R. 14/2006)</t>
  </si>
  <si>
    <t>Impianti arborei di proprietà</t>
  </si>
  <si>
    <t>Scorte morte</t>
  </si>
  <si>
    <t>Scorte vive</t>
  </si>
  <si>
    <t>4.2 MANODOPERA</t>
  </si>
  <si>
    <t>4.3 COSTI-RICAVI COLTIVAZIONE</t>
  </si>
  <si>
    <t>4.4.COSTI-RICAVI ALLEVAMENTO</t>
  </si>
  <si>
    <t>4.5 COSTI RICAVI TRASFORMAZIONE</t>
  </si>
  <si>
    <t>4.6 COSTI E RICAVI ALTRE ATTIVITA'</t>
  </si>
  <si>
    <t>4.7 ALTRE SPESE</t>
  </si>
  <si>
    <t>Fabbisogno UF</t>
  </si>
  <si>
    <t>UF/capo</t>
  </si>
  <si>
    <t>UF totali</t>
  </si>
  <si>
    <t xml:space="preserve">Reimpieghi aziendali </t>
  </si>
  <si>
    <t>UF/q.le</t>
  </si>
  <si>
    <t>UF autoprodotte</t>
  </si>
  <si>
    <t>ante operam</t>
  </si>
  <si>
    <t>post operam</t>
  </si>
  <si>
    <t>4.1.3.ante CAPITALE AGRARIO</t>
  </si>
  <si>
    <t>4.1.2 CAPITALE FONDIARIO</t>
  </si>
  <si>
    <t>4.1.3 CAPITALE AGRARIO</t>
  </si>
  <si>
    <t>4.1.1 DATI GENERALI</t>
  </si>
  <si>
    <t>Regime di Connessione tra attività agricole aziendali e attività integrate e complementari</t>
  </si>
  <si>
    <t>2.2.1.POST SUPERFICIE AZIENDALE</t>
  </si>
  <si>
    <t>2.2.2.post ATTIVITA' AGRICOLE TRADIZIONALI (art. 2 L.R. 14/2006)</t>
  </si>
  <si>
    <t>2.2.3.post DIVERSIFICAZIONE</t>
  </si>
  <si>
    <t>Eventuali sinergie prodotte tra le due imprese
(es. l'impresa agricola fornisce prodotti all'impresa multimprenditoriale)</t>
  </si>
  <si>
    <t>3.post VERIFICA RAPPORTI TRA ATTIVITA' DELL'AZIENDA AGRICOLA</t>
  </si>
  <si>
    <t>4.1.post DOTAZIONI AZIENDALI</t>
  </si>
  <si>
    <t>4.1.1.post DATI GENERALI</t>
  </si>
  <si>
    <t>4.1.3.post CAPITALE AGRARIO</t>
  </si>
  <si>
    <t>4.1.2.post CAPITALE FONDIARIO</t>
  </si>
  <si>
    <t>4.3post COSTI-RICAVI COLTIVAZIONE</t>
  </si>
  <si>
    <t>selezionare</t>
  </si>
  <si>
    <t xml:space="preserve">Aiuti e premi </t>
  </si>
  <si>
    <t>Aiuti e premi</t>
  </si>
  <si>
    <t>4.4.post COSTI-RICAVI ALLEVAMENTO</t>
  </si>
  <si>
    <t>Quantità prodotto trasformato</t>
  </si>
  <si>
    <t>4.6.post COSTI E RICAVI ALTRE ATTIVITA'</t>
  </si>
  <si>
    <t>3.1.post MULTIFUNZIONALITA' (art. 2 L.R. 14/2006)</t>
  </si>
  <si>
    <t>3.2.post MULTIMPRENDITORIALITA' (art. 3 L.R. 14/2006)</t>
  </si>
  <si>
    <t>4.7.post ALTRE SPESE</t>
  </si>
  <si>
    <t>4.7.1.post ALTRI ONERI</t>
  </si>
  <si>
    <t>4.7.2.post SPESE PER AFFITTTI TERRENI, FABBRICATI E ALTRI MANUFATTI</t>
  </si>
  <si>
    <t>4.7.3.post INTERESSI PASSIVI</t>
  </si>
  <si>
    <t>4.7.4.post INTERESSI SUL CAPITALE DI PROPRIETA'</t>
  </si>
  <si>
    <t>Valore Totale /€)</t>
  </si>
  <si>
    <t>Produzione Lorda Vendibile (PLV)</t>
  </si>
  <si>
    <t>Prod. Unitaria Q.li/anno/capo</t>
  </si>
  <si>
    <t>Valore produzione  totale</t>
  </si>
  <si>
    <t>Produzione lorda vendibile (PLV)</t>
  </si>
  <si>
    <t>Salari fissi e impiegati (escluso imprenditore e suoi familiari)</t>
  </si>
  <si>
    <r>
      <t>Salari fissi e impiegati (</t>
    </r>
    <r>
      <rPr>
        <b/>
        <i/>
        <strike/>
        <sz val="11"/>
        <color theme="1"/>
        <rFont val="Aptos Narrow"/>
        <scheme val="minor"/>
      </rPr>
      <t>escluso imprenditore e suoi familiari)</t>
    </r>
  </si>
  <si>
    <t>Dipendenti (avventizi o tempo determinato  (escluso imprenditore e suoi familiari)</t>
  </si>
  <si>
    <t>MODULO C2 - COMPONENTE PRODUTTIVA</t>
  </si>
  <si>
    <t>Area sviluppo economico - Attività produttive</t>
  </si>
  <si>
    <t>Sportello unico delle attività produttive (S.U.A.P.)</t>
  </si>
  <si>
    <t>Indirizzo pec di riferimento per inoltro istanza</t>
  </si>
  <si>
    <t>PROCEDIMENTO UNICO</t>
  </si>
  <si>
    <t>ai sensi dell'art.8 della L.R. 1/2020 e degli art.7 e 8 del D.P.R. 160/2010</t>
  </si>
  <si>
    <t>PROGRAMMA DI MIGLIORAMENTO AZIENDALE (PMA)</t>
  </si>
  <si>
    <t>C2 – COMPONENTE PRODUTTIVA</t>
  </si>
  <si>
    <t>A cura del Responsabile tecnico del Programma di Miglioramento Aziendale</t>
  </si>
  <si>
    <r>
      <t>N.B.</t>
    </r>
    <r>
      <rPr>
        <i/>
        <sz val="9"/>
        <color rgb="FF808080"/>
        <rFont val="Arial"/>
        <family val="2"/>
      </rPr>
      <t xml:space="preserve"> I dati del tecnico coincidono con quelli già indicati nel </t>
    </r>
    <r>
      <rPr>
        <b/>
        <i/>
        <sz val="9"/>
        <color rgb="FF808080"/>
        <rFont val="Arial"/>
        <family val="2"/>
      </rPr>
      <t>Modulo A – Domanda</t>
    </r>
    <r>
      <rPr>
        <i/>
        <sz val="9"/>
        <color rgb="FF808080"/>
        <rFont val="Arial"/>
        <family val="2"/>
      </rPr>
      <t>.</t>
    </r>
  </si>
  <si>
    <t xml:space="preserve">Nome e Cognome </t>
  </si>
  <si>
    <t>Comune di</t>
  </si>
  <si>
    <t>RISPETTO DELLA NORMATIVA SULLA PRIVACY</t>
  </si>
  <si>
    <t>di aver letto l’informativa sul trattamento dei dati personali riportata in calce al presente modulo</t>
  </si>
  <si>
    <t>Data e luogo</t>
  </si>
  <si>
    <t xml:space="preserve">
Il progettista, in qualità di tecnico incaricato, consapevole delle pene stabilite per false attestazioni e mendaci dichiarazioni ai sensi dell’articolo 76 del D.P.R. 28 dicembre 2000, n. 445 e degli artt. 483,495 e 496 del Codice Penale e che inoltre, qualora dal controllo effettuato emerga la non veridicità del contenuto della dichiarazione resa, decadrà dai benefici conseguenti al provvedimento conseguito sulla base della dichiarazione non veritiera ai sensi dell’art. 75 del D.P.R. n. 445/2000, sotto la propria responsabilità.
</t>
  </si>
  <si>
    <t>Il Responsabile tecnico del
Programma di miglioramento aziendale (PMA)</t>
  </si>
  <si>
    <r>
      <rPr>
        <b/>
        <sz val="10"/>
        <color theme="1"/>
        <rFont val="Arial"/>
        <family val="2"/>
      </rPr>
      <t xml:space="preserve">
INFORMATIVA SUL TRATTAMENTO DEI DATI PERSONALI 
</t>
    </r>
    <r>
      <rPr>
        <b/>
        <sz val="8"/>
        <color theme="1"/>
        <rFont val="Arial"/>
        <family val="2"/>
      </rPr>
      <t xml:space="preserve">(Art. 13 del Regolamento UE 2016/679 – GDPR e D.lgs. n. 196/2003 come modificato dal D.lgs. n. 101/2018) 
</t>
    </r>
    <r>
      <rPr>
        <sz val="10"/>
        <color theme="1"/>
        <rFont val="Arial"/>
        <family val="2"/>
      </rPr>
      <t>Ai sensi dell’art.13 del codice in materia di protezione dei dati personali si forniscono le seguenti informazioni:</t>
    </r>
    <r>
      <rPr>
        <b/>
        <sz val="10"/>
        <color theme="1"/>
        <rFont val="Arial"/>
        <family val="2"/>
      </rPr>
      <t xml:space="preserve">
   - Finalità del trattamento: </t>
    </r>
    <r>
      <rPr>
        <sz val="10"/>
        <color theme="1"/>
        <rFont val="Arial"/>
        <family val="2"/>
      </rPr>
      <t xml:space="preserve">I dati personali forniti saranno trattati dagli uffici competenti esclusivamente per lo svolgimento delle funzioni istituzionali e nell’ambito del procedimento amministrativo per il quale la presente dichiarazione è resa.
</t>
    </r>
    <r>
      <rPr>
        <b/>
        <sz val="10"/>
        <color theme="1"/>
        <rFont val="Arial"/>
        <family val="2"/>
      </rPr>
      <t xml:space="preserve">
   - Modalità: </t>
    </r>
    <r>
      <rPr>
        <sz val="10"/>
        <color theme="1"/>
        <rFont val="Arial"/>
        <family val="2"/>
      </rPr>
      <t xml:space="preserve">Il trattamento dei dati avverrà sia con supporti cartacei sia con procedure anche informatizzate, adottando misure di sicurezza idonee a garantire la protezione dei dati personali. 
</t>
    </r>
    <r>
      <rPr>
        <b/>
        <sz val="10"/>
        <color theme="1"/>
        <rFont val="Arial"/>
        <family val="2"/>
      </rPr>
      <t xml:space="preserve">
   - Ambito di comunicazione e diffusione: </t>
    </r>
    <r>
      <rPr>
        <sz val="10"/>
        <color theme="1"/>
        <rFont val="Arial"/>
        <family val="2"/>
      </rPr>
      <t xml:space="preserve">I dati potranno essere comunicati ad altri soggetti pubblici nei casi previsti dalla normativa vigente, in particolare ai sensi della Legge n. 241/1990 e per lo svolgimento delle verifiche previste dall’art. 71 del D.P.R. n. 445/2000. I dati non saranno oggetto di diffusione.
</t>
    </r>
    <r>
      <rPr>
        <b/>
        <sz val="10"/>
        <color theme="1"/>
        <rFont val="Arial"/>
        <family val="2"/>
      </rPr>
      <t xml:space="preserve">
  - Diritti dell’interessato: </t>
    </r>
    <r>
      <rPr>
        <sz val="10"/>
        <color theme="1"/>
        <rFont val="Arial"/>
        <family val="2"/>
      </rPr>
      <t>L’interessato può esercitare in qualsiasi momento i diritti previsti dagli articoli 15 e seguenti del Regolamento (UE) 2016/679, tra cui il diritto di accesso, rettifica, cancellazione, limitazione del trattamento e opposizione, rivolgendosi al SUAP.</t>
    </r>
    <r>
      <rPr>
        <b/>
        <i/>
        <sz val="10"/>
        <color theme="1"/>
        <rFont val="Arial"/>
        <family val="2"/>
      </rPr>
      <t xml:space="preserve">
</t>
    </r>
  </si>
  <si>
    <t>delta</t>
  </si>
  <si>
    <t>di cui interessi €</t>
  </si>
  <si>
    <t>Prevalenza in termini estimativa-ore lavoro (comma 1 e 1bis Art. 2 bis l.r. 14/2006 e s.m.i.)</t>
  </si>
  <si>
    <t>5 REQUISITI EDIFICATORI</t>
  </si>
  <si>
    <t>6.FABBRICATI AZIENDALI</t>
  </si>
  <si>
    <t>7. DIMOSTRAZIONE ESIGENZE DIMENSIONALI DEI FABBRICATI</t>
  </si>
  <si>
    <t>5.1 APPLICAZIONE DEROGHE (ai sensi dell'art. 57, comma 2 L.R. 38/1999)</t>
  </si>
  <si>
    <t>6.ante FABBRICATI AZIENDALI</t>
  </si>
  <si>
    <t>6.1.ante ANNESSI AGRICOLI STRUMENTALI</t>
  </si>
  <si>
    <r>
      <t xml:space="preserve">6.2.ante ALTRE STRUTTURE AZIENDALI NON RURALI 
</t>
    </r>
    <r>
      <rPr>
        <sz val="11"/>
        <color theme="1"/>
        <rFont val="Aptos Narrow"/>
        <family val="2"/>
        <scheme val="minor"/>
      </rPr>
      <t>(inserire le abitazioni rurali e tutti i fabbricati a destinazione urbanistica diversa dalla rurale inutilizzati o in cui siano inserite funzioni non agricole comprese le abitazioni non aventi le caratteristiche delle abitazioni rurali)</t>
    </r>
  </si>
  <si>
    <t>6.post FABBRICATI AZIENDALI</t>
  </si>
  <si>
    <t>6.1.post ANNESSI AGRICOLI STRUMENTALI</t>
  </si>
  <si>
    <r>
      <t xml:space="preserve">6.2.post ALTRE STRUTTURE AZIENDALI NON RURALI 
</t>
    </r>
    <r>
      <rPr>
        <sz val="11"/>
        <color theme="1"/>
        <rFont val="Aptos Narrow"/>
        <family val="2"/>
        <scheme val="minor"/>
      </rPr>
      <t>(inserire le abitazioni rurali e tutti i fabbricati a destinazione urbanistica diversa dalla rurale inutilizzati o in cui siano inserite funzioni non agricole comprese le abitazioni non aventi le caratteristiche delle abitazioni rurali)</t>
    </r>
  </si>
  <si>
    <t>7.1 RIMESSA MACCHINE ED ATTREZZATURE</t>
  </si>
  <si>
    <t>7.2 FIENILE</t>
  </si>
  <si>
    <t xml:space="preserve">8.  GESTIONE REFLUI AD UTILIZZO AGRONOMICO </t>
  </si>
  <si>
    <t xml:space="preserve">8. GESTIONE REFLUI </t>
  </si>
  <si>
    <t>2 CONTENUTI DEL PROGRAMMA DI MIGLIORAMENTO AZIENDALE</t>
  </si>
  <si>
    <r>
      <rPr>
        <b/>
        <sz val="12"/>
        <color rgb="FFFF0000"/>
        <rFont val="Aptos Narrow"/>
        <family val="2"/>
        <scheme val="minor"/>
      </rPr>
      <t>Istruzioni per la corretta e agevoltata compilazione del modulo C2:</t>
    </r>
    <r>
      <rPr>
        <sz val="12"/>
        <color theme="1"/>
        <rFont val="Aptos Narrow"/>
        <family val="2"/>
        <scheme val="minor"/>
      </rPr>
      <t xml:space="preserve">
1. Il modulo C2 è composto da 8 principali sezioni che consentono di indicare le superfici in dotazione all'azienda, di specificare il programma di miglioramento aziendale descrivendo le attività svolte dall'azienda e quelle che si intende avviare, nel caso di avvio di attività di diversificazione (L.R. 14/2006) di dimostrare il rispetto della prevalenza delle attività agricole tradizionali, di redigere ove neccessario il bilancio ante e post miglioramento e di fornire altre informazioni relative agli interventi ove previsto dalla normativa vigente: 
2. Nella compilazione delle diverse sezioni (fogli di lavoro) del Modulo C2, seguire l'ordine riportato nel seguente Indice in quanto, diverse  celle sono collegate con altre celle di altri fogli di lavoro;
3. Compilare solo le celle bianche;
4. Nell'indice è necessario indicare le sezioni del modiulo compilate e quelle non compilate;
5. Conclusa la compilazione delle  sezioni del Modulo C2, nascondere i foglii di lavoro relativi a sezioni o sottosezioni non compilate e  stampare in un unico pdf  attraverso la funzione stampa  "cartella di lavoro".  
6</t>
    </r>
    <r>
      <rPr>
        <sz val="12"/>
        <color rgb="FFFF0000"/>
        <rFont val="Aptos Narrow"/>
        <family val="2"/>
        <scheme val="minor"/>
      </rPr>
      <t xml:space="preserve">. Il pdf generato va firmato digitalmente </t>
    </r>
  </si>
  <si>
    <t xml:space="preserve">3.1 MULTIFUNZIONALITA' (art. 2 L.R. 14/2006) </t>
  </si>
  <si>
    <r>
      <t xml:space="preserve">2.1 IMPRESA AGRICOLA </t>
    </r>
    <r>
      <rPr>
        <i/>
        <sz val="9"/>
        <color rgb="FFC00000"/>
        <rFont val="Aptos Narrow"/>
        <family val="2"/>
        <scheme val="minor"/>
      </rPr>
      <t>(da  compilare esclusivamente in caso di presenza di altre aziende, site in altri territori comunali diversi da quello oggetto dell'istanza e ai soli fini del calcolo della prevalenza di cui all'art.2 bis, dei limiti di cui all'art.14 della LR 14/2006 e della sostenibilità zootecnica, come indicato ai fini del testo unico dell'imposte)</t>
    </r>
  </si>
  <si>
    <r>
      <t xml:space="preserve">4 BILANCIO ECONOMICO </t>
    </r>
    <r>
      <rPr>
        <i/>
        <sz val="9"/>
        <color rgb="FFC00000"/>
        <rFont val="Aptos Narrow"/>
        <family val="2"/>
        <scheme val="minor"/>
      </rPr>
      <t>(da  compilare esclusivamente in caso di PMA con valenza di PUA art. 57 L.R. 38/1999 e s.m.i.)</t>
    </r>
  </si>
  <si>
    <r>
      <t>1 REGIME FONDIARIO</t>
    </r>
    <r>
      <rPr>
        <i/>
        <sz val="9"/>
        <color theme="1"/>
        <rFont val="Aptos Narrow"/>
        <family val="2"/>
        <scheme val="minor"/>
      </rPr>
      <t xml:space="preserve"> (obbligatorio)</t>
    </r>
  </si>
  <si>
    <r>
      <t>3</t>
    </r>
    <r>
      <rPr>
        <b/>
        <sz val="11"/>
        <rFont val="Aptos Narrow"/>
        <family val="2"/>
        <scheme val="minor"/>
      </rPr>
      <t xml:space="preserve"> VERIFICA  PREMINENZA</t>
    </r>
    <r>
      <rPr>
        <b/>
        <sz val="11"/>
        <color theme="1"/>
        <rFont val="Aptos Narrow"/>
        <family val="2"/>
        <scheme val="minor"/>
      </rPr>
      <t xml:space="preserve">  </t>
    </r>
    <r>
      <rPr>
        <i/>
        <sz val="9"/>
        <color theme="1"/>
        <rFont val="Aptos Narrow"/>
        <family val="2"/>
        <scheme val="minor"/>
      </rPr>
      <t>(obbligatorio)</t>
    </r>
  </si>
  <si>
    <r>
      <t>2.2  AZIENDA AGRICOLA</t>
    </r>
    <r>
      <rPr>
        <i/>
        <sz val="11"/>
        <rFont val="Aptos Narrow"/>
        <family val="2"/>
        <scheme val="minor"/>
      </rPr>
      <t xml:space="preserve">  </t>
    </r>
    <r>
      <rPr>
        <i/>
        <sz val="9"/>
        <rFont val="Aptos Narrow"/>
        <family val="2"/>
        <scheme val="minor"/>
      </rPr>
      <t>(obbligatorio)</t>
    </r>
  </si>
  <si>
    <t>Produzione da FER (biogas ecc.)</t>
  </si>
  <si>
    <t>n. eventi/servizi nel periodo di riferimento</t>
  </si>
  <si>
    <t>PREVALENZA IN TERMINI ECONOMICI</t>
  </si>
  <si>
    <t>STIMA ORE LAVORO</t>
  </si>
  <si>
    <t>n° Partecipante per Evento/Servizio</t>
  </si>
  <si>
    <t>Ore per singolo evento/servizio</t>
  </si>
  <si>
    <t>Prezzo unitario per Partecipante</t>
  </si>
  <si>
    <t>Tempi necessari realizazione singolo Evento/Servizio</t>
  </si>
  <si>
    <t>- per organizzazione (contatti con fornitori)</t>
  </si>
  <si>
    <t xml:space="preserve"> - per organizzazione (contatti con relatori, esperti)</t>
  </si>
  <si>
    <t>- per organizzazione (divulgazione, pubblicizzazione)</t>
  </si>
  <si>
    <t>- per preparazione (allestimenti)</t>
  </si>
  <si>
    <t>- per preparazione (strumentazioni)</t>
  </si>
  <si>
    <t>- per preparazione (degustazioni)</t>
  </si>
  <si>
    <t>F = A*B*E</t>
  </si>
  <si>
    <t>G = SOMMA DI F/8</t>
  </si>
  <si>
    <t>-  altro (descrivere):</t>
  </si>
  <si>
    <t>4.2.ante MANODOPERA</t>
  </si>
  <si>
    <t>4.2.post MANODOPERA</t>
  </si>
  <si>
    <r>
      <t xml:space="preserve">Demolizione e ricostruzione </t>
    </r>
    <r>
      <rPr>
        <b/>
        <sz val="11"/>
        <color rgb="FF00B0F0"/>
        <rFont val="Aptos Narrow"/>
        <scheme val="minor"/>
      </rPr>
      <t xml:space="preserve">con sagoma diversa </t>
    </r>
    <r>
      <rPr>
        <b/>
        <sz val="11"/>
        <rFont val="Aptos Narrow"/>
        <scheme val="minor"/>
      </rPr>
      <t>art. 57 comma 2 lett. a)</t>
    </r>
  </si>
  <si>
    <r>
      <t xml:space="preserve">Deroga </t>
    </r>
    <r>
      <rPr>
        <b/>
        <sz val="11"/>
        <color rgb="FF00B0F0"/>
        <rFont val="Aptos Narrow"/>
        <scheme val="minor"/>
      </rPr>
      <t xml:space="preserve">altezza degli annessi agricoli </t>
    </r>
    <r>
      <rPr>
        <b/>
        <sz val="11"/>
        <color theme="1"/>
        <rFont val="Aptos Narrow"/>
        <scheme val="minor"/>
      </rPr>
      <t>art 57 comma 2, 
lett. b)</t>
    </r>
  </si>
  <si>
    <r>
      <t xml:space="preserve">Deroga </t>
    </r>
    <r>
      <rPr>
        <b/>
        <sz val="11"/>
        <color rgb="FF00B0F0"/>
        <rFont val="Aptos Narrow"/>
        <scheme val="minor"/>
      </rPr>
      <t>dimensioni lotto minimo</t>
    </r>
    <r>
      <rPr>
        <b/>
        <sz val="11"/>
        <color theme="1"/>
        <rFont val="Aptos Narrow"/>
        <scheme val="minor"/>
      </rPr>
      <t xml:space="preserve"> art 57 comma 2, 
lett c)</t>
    </r>
  </si>
  <si>
    <r>
      <t xml:space="preserve">Deroga </t>
    </r>
    <r>
      <rPr>
        <b/>
        <sz val="11"/>
        <color rgb="FF00B0F0"/>
        <rFont val="Aptos Narrow"/>
        <scheme val="minor"/>
      </rPr>
      <t xml:space="preserve">indici per gli annessi agricoli </t>
    </r>
    <r>
      <rPr>
        <b/>
        <sz val="11"/>
        <color theme="1"/>
        <rFont val="Aptos Narrow"/>
        <scheme val="minor"/>
      </rPr>
      <t>art. 57 comma 2, 
lett. d)</t>
    </r>
  </si>
  <si>
    <r>
      <rPr>
        <b/>
        <sz val="11"/>
        <color rgb="FF00B0F0"/>
        <rFont val="Aptos Narrow"/>
        <scheme val="minor"/>
      </rPr>
      <t xml:space="preserve">Realizzazione strutture a scopo abitativo </t>
    </r>
    <r>
      <rPr>
        <b/>
        <sz val="11"/>
        <color theme="1"/>
        <rFont val="Aptos Narrow"/>
        <scheme val="minor"/>
      </rPr>
      <t>art. 57 comma 2, lett. e)</t>
    </r>
  </si>
  <si>
    <r>
      <t xml:space="preserve">Deroga </t>
    </r>
    <r>
      <rPr>
        <b/>
        <sz val="11"/>
        <color rgb="FF00B0F0"/>
        <rFont val="Aptos Narrow"/>
        <scheme val="minor"/>
      </rPr>
      <t xml:space="preserve">dimensionamento annessi agricoli stamponati </t>
    </r>
    <r>
      <rPr>
        <b/>
        <sz val="11"/>
        <color theme="1"/>
        <rFont val="Aptos Narrow"/>
        <scheme val="minor"/>
      </rPr>
      <t>art. 57 comma 2, lett. e bis)</t>
    </r>
  </si>
  <si>
    <r>
      <t xml:space="preserve">Realizzazione </t>
    </r>
    <r>
      <rPr>
        <b/>
        <sz val="11"/>
        <color rgb="FF00B0F0"/>
        <rFont val="Aptos Narrow"/>
        <scheme val="minor"/>
      </rPr>
      <t xml:space="preserve">degli annessi agricoli produttivi </t>
    </r>
    <r>
      <rPr>
        <b/>
        <sz val="11"/>
        <color theme="1"/>
        <rFont val="Aptos Narrow"/>
        <scheme val="minor"/>
      </rPr>
      <t>art. 57 comma 2, lett. e ter)</t>
    </r>
  </si>
  <si>
    <r>
      <t xml:space="preserve">Realizzazione </t>
    </r>
    <r>
      <rPr>
        <b/>
        <sz val="11"/>
        <color rgb="FF00B0F0"/>
        <rFont val="Aptos Narrow"/>
        <scheme val="minor"/>
      </rPr>
      <t>di annessi agricoli tamponati</t>
    </r>
    <r>
      <rPr>
        <b/>
        <sz val="11"/>
        <color theme="1"/>
        <rFont val="Aptos Narrow"/>
        <scheme val="minor"/>
      </rPr>
      <t xml:space="preserve"> art. 57 comma 2, lett. e quater)</t>
    </r>
  </si>
  <si>
    <r>
      <rPr>
        <b/>
        <sz val="11"/>
        <color rgb="FF00B0F0"/>
        <rFont val="Aptos Narrow"/>
        <scheme val="minor"/>
      </rPr>
      <t xml:space="preserve">Rifunzionalizzazione e nuova edificazione per attività multifunzionali </t>
    </r>
    <r>
      <rPr>
        <b/>
        <sz val="11"/>
        <color theme="1"/>
        <rFont val="Aptos Narrow"/>
        <scheme val="minor"/>
      </rPr>
      <t>art. 57 comma 2, lett. e quinques)</t>
    </r>
  </si>
  <si>
    <t>Realizzazione annessi agricoli tamponati interrati art. 57 comma 2, lett. e sexies)</t>
  </si>
  <si>
    <t>Rifunzionalizzazione e nuova edificazione per guardianie e foresterie art. 57 comma 2, lett. e septies)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</si>
</sst>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quot;€&quot;\ * #,##0.00_-;\-&quot;€&quot;\ * #,##0.00_-;_-&quot;€&quot;\ * &quot;-&quot;??_-;_-@_-"/>
    <numFmt numFmtId="165" formatCode="_-* #,##0.00\ _€_-;\-* #,##0.00\ _€_-;_-* &quot;-&quot;??\ _€_-;_-@_-"/>
    <numFmt numFmtId="166" formatCode="_-* #,##0.00\ [$€-410]_-;\-* #,##0.00\ [$€-410]_-;_-* &quot;-&quot;??\ [$€-410]_-;_-@_-"/>
    <numFmt numFmtId="167" formatCode="_-* #,##0.0\ &quot;€&quot;_-;\-* #,##0.0\ &quot;€&quot;_-;_-* &quot;-&quot;??\ &quot;€&quot;_-;_-@_-"/>
    <numFmt numFmtId="168" formatCode="0.0"/>
  </numFmts>
  <fonts count="70">
    <font>
      <sz val="11"/>
      <color theme="1"/>
      <name val="Aptos Narrow"/>
      <family val="2"/>
      <scheme val="minor"/>
    </font>
    <font>
      <b/>
      <sz val="11"/>
      <color theme="1"/>
      <name val="Aptos Narrow"/>
      <family val="2"/>
      <scheme val="minor"/>
    </font>
    <font>
      <i/>
      <sz val="9"/>
      <color theme="1"/>
      <name val="Aptos Narrow"/>
      <family val="2"/>
      <scheme val="minor"/>
    </font>
    <font>
      <b/>
      <sz val="11"/>
      <color theme="1"/>
      <name val="Aptos Narrow"/>
      <family val="2"/>
      <scheme val="minor"/>
    </font>
    <font>
      <sz val="11"/>
      <color theme="1"/>
      <name val="Aptos Narrow"/>
      <family val="2"/>
      <scheme val="minor"/>
    </font>
    <font>
      <sz val="11"/>
      <color theme="1"/>
      <name val="Aptos Narrow"/>
      <family val="2"/>
      <scheme val="minor"/>
    </font>
    <font>
      <u/>
      <sz val="11"/>
      <color theme="10"/>
      <name val="Aptos Narrow"/>
      <family val="2"/>
      <scheme val="minor"/>
    </font>
    <font>
      <b/>
      <u/>
      <sz val="11"/>
      <color theme="10"/>
      <name val="Aptos Narrow"/>
      <family val="2"/>
      <scheme val="minor"/>
    </font>
    <font>
      <b/>
      <sz val="11"/>
      <name val="Aptos Narrow"/>
      <family val="2"/>
      <scheme val="minor"/>
    </font>
    <font>
      <b/>
      <strike/>
      <sz val="11"/>
      <color rgb="FFC00000"/>
      <name val="Aptos Narrow"/>
      <family val="2"/>
      <scheme val="minor"/>
    </font>
    <font>
      <sz val="8"/>
      <name val="Aptos Narrow"/>
      <family val="2"/>
      <scheme val="minor"/>
    </font>
    <font>
      <sz val="11"/>
      <name val="Aptos Narrow"/>
      <family val="2"/>
      <scheme val="minor"/>
    </font>
    <font>
      <b/>
      <sz val="12"/>
      <color theme="1"/>
      <name val="Aptos Narrow"/>
      <scheme val="minor"/>
    </font>
    <font>
      <b/>
      <sz val="11"/>
      <color theme="1"/>
      <name val="Aptos Narrow"/>
      <scheme val="minor"/>
    </font>
    <font>
      <b/>
      <sz val="12"/>
      <color theme="1"/>
      <name val="Aptos Narrow"/>
      <family val="2"/>
      <scheme val="minor"/>
    </font>
    <font>
      <sz val="12"/>
      <color theme="1"/>
      <name val="Aptos Narrow"/>
      <family val="2"/>
      <scheme val="minor"/>
    </font>
    <font>
      <b/>
      <sz val="20"/>
      <color theme="1"/>
      <name val="Aptos Narrow"/>
      <scheme val="minor"/>
    </font>
    <font>
      <b/>
      <sz val="11"/>
      <name val="Aptos Narrow"/>
      <scheme val="minor"/>
    </font>
    <font>
      <sz val="11"/>
      <name val="Aptos Narrow"/>
      <scheme val="minor"/>
    </font>
    <font>
      <sz val="11"/>
      <color theme="1"/>
      <name val="Aptos Narrow"/>
      <scheme val="minor"/>
    </font>
    <font>
      <i/>
      <sz val="11"/>
      <color theme="1"/>
      <name val="Aptos Narrow"/>
      <scheme val="minor"/>
    </font>
    <font>
      <b/>
      <i/>
      <sz val="11"/>
      <color theme="1"/>
      <name val="Aptos Narrow"/>
      <scheme val="minor"/>
    </font>
    <font>
      <b/>
      <i/>
      <sz val="12"/>
      <color theme="1"/>
      <name val="Aptos Narrow"/>
      <scheme val="minor"/>
    </font>
    <font>
      <sz val="14"/>
      <color theme="1"/>
      <name val="Aptos Narrow"/>
      <family val="2"/>
      <scheme val="minor"/>
    </font>
    <font>
      <b/>
      <sz val="16"/>
      <color theme="1"/>
      <name val="Aptos Narrow"/>
      <family val="2"/>
      <scheme val="minor"/>
    </font>
    <font>
      <sz val="16"/>
      <color theme="1"/>
      <name val="Aptos Narrow"/>
      <family val="2"/>
      <scheme val="minor"/>
    </font>
    <font>
      <b/>
      <sz val="12"/>
      <name val="Aptos Narrow"/>
      <family val="2"/>
      <scheme val="minor"/>
    </font>
    <font>
      <b/>
      <u/>
      <sz val="11"/>
      <color theme="10"/>
      <name val="Aptos Narrow"/>
      <scheme val="minor"/>
    </font>
    <font>
      <b/>
      <i/>
      <sz val="11"/>
      <name val="Aptos Narrow"/>
      <scheme val="minor"/>
    </font>
    <font>
      <b/>
      <u/>
      <sz val="18"/>
      <color rgb="FFFF0000"/>
      <name val="Aptos Narrow"/>
      <scheme val="minor"/>
    </font>
    <font>
      <b/>
      <sz val="14"/>
      <color theme="1"/>
      <name val="Aptos Narrow"/>
      <family val="2"/>
      <scheme val="minor"/>
    </font>
    <font>
      <i/>
      <sz val="11"/>
      <name val="Aptos Narrow"/>
      <scheme val="minor"/>
    </font>
    <font>
      <i/>
      <sz val="11"/>
      <color theme="1"/>
      <name val="Aptos Narrow"/>
      <family val="2"/>
      <scheme val="minor"/>
    </font>
    <font>
      <b/>
      <sz val="12"/>
      <color rgb="FFFF0000"/>
      <name val="Aptos Narrow"/>
      <family val="2"/>
      <scheme val="minor"/>
    </font>
    <font>
      <sz val="12"/>
      <color rgb="FFFF0000"/>
      <name val="Aptos Narrow"/>
      <family val="2"/>
      <scheme val="minor"/>
    </font>
    <font>
      <b/>
      <i/>
      <sz val="11"/>
      <color theme="1"/>
      <name val="Aptos Narrow"/>
      <family val="2"/>
      <scheme val="minor"/>
    </font>
    <font>
      <b/>
      <sz val="14"/>
      <name val="Aptos Narrow"/>
      <scheme val="minor"/>
    </font>
    <font>
      <b/>
      <i/>
      <strike/>
      <sz val="11"/>
      <color theme="1"/>
      <name val="Aptos Narrow"/>
      <scheme val="minor"/>
    </font>
    <font>
      <sz val="9"/>
      <color theme="1"/>
      <name val="Arial"/>
      <family val="2"/>
    </font>
    <font>
      <b/>
      <sz val="12"/>
      <color theme="1"/>
      <name val="Arial"/>
      <family val="2"/>
    </font>
    <font>
      <b/>
      <sz val="10"/>
      <color theme="1"/>
      <name val="Arial"/>
      <family val="2"/>
    </font>
    <font>
      <sz val="11"/>
      <color theme="1"/>
      <name val="Arial"/>
      <family val="2"/>
    </font>
    <font>
      <b/>
      <sz val="12"/>
      <color rgb="FFC00000"/>
      <name val="Arial"/>
      <family val="2"/>
    </font>
    <font>
      <i/>
      <sz val="10"/>
      <color theme="1"/>
      <name val="Arial"/>
      <family val="2"/>
    </font>
    <font>
      <b/>
      <sz val="10"/>
      <color rgb="FFC00000"/>
      <name val="Arial"/>
      <family val="2"/>
    </font>
    <font>
      <sz val="16"/>
      <color rgb="FF000000"/>
      <name val="Arial"/>
      <family val="2"/>
    </font>
    <font>
      <b/>
      <i/>
      <sz val="16"/>
      <color theme="1"/>
      <name val="Arial"/>
      <family val="2"/>
    </font>
    <font>
      <b/>
      <i/>
      <sz val="12"/>
      <color theme="1"/>
      <name val="Arial"/>
      <family val="2"/>
    </font>
    <font>
      <b/>
      <sz val="12"/>
      <color theme="1"/>
      <name val="Wingdings"/>
      <charset val="2"/>
    </font>
    <font>
      <b/>
      <i/>
      <sz val="11"/>
      <color theme="1"/>
      <name val="Arial"/>
      <family val="2"/>
    </font>
    <font>
      <b/>
      <i/>
      <sz val="9"/>
      <color rgb="FF808080"/>
      <name val="Arial"/>
      <family val="2"/>
    </font>
    <font>
      <i/>
      <sz val="9"/>
      <color rgb="FF808080"/>
      <name val="Arial"/>
      <family val="2"/>
    </font>
    <font>
      <i/>
      <sz val="8"/>
      <color theme="1"/>
      <name val="Arial"/>
      <family val="2"/>
    </font>
    <font>
      <sz val="11"/>
      <color rgb="FFFF0000"/>
      <name val="Arial"/>
      <family val="2"/>
    </font>
    <font>
      <b/>
      <sz val="11"/>
      <color rgb="FF000000"/>
      <name val="Arial"/>
      <family val="2"/>
    </font>
    <font>
      <sz val="10"/>
      <color theme="1"/>
      <name val="Arial"/>
      <family val="2"/>
    </font>
    <font>
      <sz val="10"/>
      <color rgb="FF000000"/>
      <name val="Arial"/>
      <family val="2"/>
    </font>
    <font>
      <b/>
      <i/>
      <sz val="10"/>
      <color theme="1"/>
      <name val="Arial"/>
      <family val="2"/>
    </font>
    <font>
      <b/>
      <sz val="8"/>
      <color theme="1"/>
      <name val="Arial"/>
      <family val="2"/>
    </font>
    <font>
      <sz val="11"/>
      <color theme="10"/>
      <name val="Aptos Narrow"/>
      <family val="2"/>
      <scheme val="minor"/>
    </font>
    <font>
      <sz val="9"/>
      <name val="Aptos Narrow"/>
      <scheme val="minor"/>
    </font>
    <font>
      <sz val="11"/>
      <color theme="1"/>
      <name val="Calibri"/>
      <family val="2"/>
    </font>
    <font>
      <sz val="9"/>
      <color theme="1"/>
      <name val="Calibri"/>
      <family val="2"/>
    </font>
    <font>
      <i/>
      <sz val="11"/>
      <color rgb="FFFF0000"/>
      <name val="Aptos Narrow"/>
      <family val="2"/>
      <scheme val="minor"/>
    </font>
    <font>
      <b/>
      <sz val="18"/>
      <name val="Aptos Narrow"/>
      <family val="2"/>
      <scheme val="minor"/>
    </font>
    <font>
      <i/>
      <sz val="9"/>
      <name val="Aptos Narrow"/>
      <family val="2"/>
      <scheme val="minor"/>
    </font>
    <font>
      <i/>
      <sz val="11"/>
      <name val="Aptos Narrow"/>
      <family val="2"/>
      <scheme val="minor"/>
    </font>
    <font>
      <i/>
      <sz val="9"/>
      <color rgb="FFC00000"/>
      <name val="Aptos Narrow"/>
      <family val="2"/>
      <scheme val="minor"/>
    </font>
    <font>
      <sz val="11"/>
      <color rgb="FFFFFFFF"/>
      <name val="Calibri"/>
      <family val="2"/>
    </font>
    <font>
      <b/>
      <sz val="11"/>
      <color rgb="FF00B0F0"/>
      <name val="Aptos Narrow"/>
      <scheme val="minor"/>
    </font>
  </fonts>
  <fills count="19">
    <fill>
      <patternFill patternType="none"/>
    </fill>
    <fill>
      <patternFill patternType="gray125"/>
    </fill>
    <fill>
      <patternFill patternType="solid">
        <fgColor theme="3" tint="0.499984740745262"/>
        <bgColor indexed="64"/>
      </patternFill>
    </fill>
    <fill>
      <patternFill patternType="solid">
        <fgColor theme="3" tint="0.89999084444715716"/>
        <bgColor indexed="64"/>
      </patternFill>
    </fill>
    <fill>
      <patternFill patternType="solid">
        <fgColor rgb="FFFFE8D1"/>
        <bgColor indexed="64"/>
      </patternFill>
    </fill>
    <fill>
      <patternFill patternType="solid">
        <fgColor theme="0"/>
        <bgColor indexed="64"/>
      </patternFill>
    </fill>
    <fill>
      <patternFill patternType="solid">
        <fgColor rgb="FFFFD9B3"/>
        <bgColor indexed="64"/>
      </patternFill>
    </fill>
    <fill>
      <patternFill patternType="solid">
        <fgColor theme="9" tint="0.79998168889431442"/>
        <bgColor indexed="64"/>
      </patternFill>
    </fill>
    <fill>
      <patternFill patternType="solid">
        <fgColor rgb="FF0099FF"/>
        <bgColor indexed="64"/>
      </patternFill>
    </fill>
    <fill>
      <patternFill patternType="solid">
        <fgColor rgb="FF4D93D9"/>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A6C9EC"/>
        <bgColor indexed="64"/>
      </patternFill>
    </fill>
    <fill>
      <patternFill patternType="solid">
        <fgColor theme="2"/>
        <bgColor indexed="64"/>
      </patternFill>
    </fill>
    <fill>
      <patternFill patternType="solid">
        <fgColor rgb="FFFFCC99"/>
        <bgColor indexed="64"/>
      </patternFill>
    </fill>
    <fill>
      <patternFill patternType="solid">
        <fgColor rgb="FFFFFFFF"/>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top/>
      <bottom style="thin">
        <color rgb="FFC00000"/>
      </bottom>
      <diagonal/>
    </border>
  </borders>
  <cellStyleXfs count="5">
    <xf numFmtId="0" fontId="0" fillId="0" borderId="0"/>
    <xf numFmtId="43"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cellStyleXfs>
  <cellXfs count="1317">
    <xf numFmtId="0" fontId="0" fillId="0" borderId="0" xfId="0"/>
    <xf numFmtId="0" fontId="0" fillId="0" borderId="1" xfId="0" applyBorder="1"/>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vertical="center"/>
    </xf>
    <xf numFmtId="0" fontId="0" fillId="0" borderId="0" xfId="0" applyAlignment="1">
      <alignment wrapText="1"/>
    </xf>
    <xf numFmtId="0" fontId="0" fillId="0" borderId="17" xfId="0" applyBorder="1" applyAlignment="1">
      <alignment horizontal="center" vertical="center"/>
    </xf>
    <xf numFmtId="0" fontId="1" fillId="2" borderId="0" xfId="0" applyFont="1" applyFill="1" applyAlignment="1">
      <alignment vertical="center"/>
    </xf>
    <xf numFmtId="0" fontId="0" fillId="0" borderId="0" xfId="0" applyAlignment="1">
      <alignment horizontal="left" vertical="center"/>
    </xf>
    <xf numFmtId="0" fontId="0" fillId="0" borderId="10" xfId="0" applyBorder="1"/>
    <xf numFmtId="0" fontId="0" fillId="0" borderId="6" xfId="0" applyBorder="1" applyAlignment="1">
      <alignment horizontal="center" vertical="center"/>
    </xf>
    <xf numFmtId="0" fontId="0" fillId="0" borderId="0" xfId="0" applyAlignment="1">
      <alignment vertical="center" wrapText="1"/>
    </xf>
    <xf numFmtId="0" fontId="0" fillId="0" borderId="2" xfId="0" applyBorder="1"/>
    <xf numFmtId="0" fontId="1" fillId="0" borderId="2" xfId="0" applyFont="1" applyBorder="1" applyAlignment="1">
      <alignment horizontal="right"/>
    </xf>
    <xf numFmtId="0" fontId="0" fillId="3" borderId="1" xfId="0" applyFill="1" applyBorder="1"/>
    <xf numFmtId="0" fontId="1" fillId="3" borderId="1" xfId="0" applyFont="1" applyFill="1" applyBorder="1"/>
    <xf numFmtId="0" fontId="0" fillId="3" borderId="1" xfId="0" applyFill="1" applyBorder="1" applyAlignment="1">
      <alignment vertical="center" wrapText="1"/>
    </xf>
    <xf numFmtId="0" fontId="0" fillId="3" borderId="1" xfId="0" applyFill="1" applyBorder="1" applyAlignment="1">
      <alignment horizontal="left" vertical="center"/>
    </xf>
    <xf numFmtId="0" fontId="2" fillId="3" borderId="1" xfId="0" applyFont="1" applyFill="1" applyBorder="1" applyAlignment="1">
      <alignment horizontal="center" vertical="center" wrapText="1"/>
    </xf>
    <xf numFmtId="0" fontId="7" fillId="4" borderId="1" xfId="4" applyFont="1"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vertical="center" wrapText="1"/>
    </xf>
    <xf numFmtId="164" fontId="0" fillId="0" borderId="0" xfId="2" applyFont="1"/>
    <xf numFmtId="0" fontId="0" fillId="4" borderId="1" xfId="0" applyFill="1" applyBorder="1"/>
    <xf numFmtId="0" fontId="0" fillId="0" borderId="1" xfId="0" applyBorder="1" applyAlignment="1">
      <alignment horizontal="left" vertical="center"/>
    </xf>
    <xf numFmtId="0" fontId="0" fillId="4" borderId="1" xfId="0" applyFill="1" applyBorder="1" applyAlignment="1">
      <alignment horizontal="right"/>
    </xf>
    <xf numFmtId="164" fontId="0" fillId="0" borderId="0" xfId="2" applyFont="1" applyAlignment="1">
      <alignment horizont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0" fillId="4" borderId="1" xfId="0" applyFill="1" applyBorder="1" applyAlignment="1">
      <alignment horizontal="left" vertical="center"/>
    </xf>
    <xf numFmtId="0" fontId="1" fillId="4" borderId="1" xfId="0" applyFont="1" applyFill="1" applyBorder="1" applyAlignment="1">
      <alignment horizontal="center"/>
    </xf>
    <xf numFmtId="43" fontId="0" fillId="0" borderId="0" xfId="1" applyFont="1"/>
    <xf numFmtId="0" fontId="2" fillId="4" borderId="1" xfId="0" applyFont="1" applyFill="1" applyBorder="1" applyAlignment="1">
      <alignment horizontal="center" vertical="center" wrapText="1"/>
    </xf>
    <xf numFmtId="0" fontId="12" fillId="0" borderId="0" xfId="0" applyFont="1" applyAlignment="1">
      <alignment vertical="center"/>
    </xf>
    <xf numFmtId="0" fontId="0" fillId="0" borderId="1" xfId="0" applyBorder="1" applyAlignment="1" applyProtection="1">
      <alignment horizontal="center" vertical="center"/>
      <protection locked="0"/>
    </xf>
    <xf numFmtId="0" fontId="0" fillId="5" borderId="0" xfId="0" applyFill="1"/>
    <xf numFmtId="0" fontId="0" fillId="5" borderId="0" xfId="0" applyFill="1" applyAlignment="1">
      <alignment horizontal="center" vertical="center"/>
    </xf>
    <xf numFmtId="0" fontId="12" fillId="5" borderId="0" xfId="0" applyFont="1" applyFill="1" applyAlignment="1">
      <alignment vertical="center"/>
    </xf>
    <xf numFmtId="43" fontId="0" fillId="7" borderId="1" xfId="1" applyFont="1" applyFill="1" applyBorder="1" applyAlignment="1">
      <alignment horizontal="center"/>
    </xf>
    <xf numFmtId="164" fontId="0" fillId="7" borderId="1" xfId="2" applyFont="1" applyFill="1" applyBorder="1" applyAlignment="1">
      <alignment horizontal="center" vertical="center"/>
    </xf>
    <xf numFmtId="43" fontId="0" fillId="7" borderId="1" xfId="1" applyFont="1" applyFill="1" applyBorder="1" applyAlignment="1">
      <alignment horizontal="center" vertical="center"/>
    </xf>
    <xf numFmtId="43" fontId="11" fillId="0" borderId="0" xfId="1" applyFont="1"/>
    <xf numFmtId="43" fontId="11" fillId="7" borderId="1" xfId="1" applyFont="1" applyFill="1" applyBorder="1" applyAlignment="1">
      <alignment vertical="center"/>
    </xf>
    <xf numFmtId="43" fontId="11" fillId="7" borderId="1" xfId="1" applyFont="1" applyFill="1" applyBorder="1" applyAlignment="1">
      <alignment horizontal="center" vertical="center"/>
    </xf>
    <xf numFmtId="43" fontId="11" fillId="0" borderId="1" xfId="1" applyFont="1" applyBorder="1"/>
    <xf numFmtId="43" fontId="11" fillId="0" borderId="1" xfId="1" applyFont="1" applyBorder="1" applyAlignment="1">
      <alignment horizontal="center" vertical="center"/>
    </xf>
    <xf numFmtId="43" fontId="1" fillId="7" borderId="1" xfId="1" applyFont="1" applyFill="1" applyBorder="1" applyAlignment="1">
      <alignment horizontal="center" vertical="center" wrapText="1"/>
    </xf>
    <xf numFmtId="43" fontId="7" fillId="7" borderId="1" xfId="1" applyFont="1" applyFill="1" applyBorder="1" applyAlignment="1">
      <alignment horizontal="center" vertical="center" wrapText="1"/>
    </xf>
    <xf numFmtId="43" fontId="1" fillId="7" borderId="1" xfId="1" applyFont="1" applyFill="1" applyBorder="1" applyAlignment="1">
      <alignment horizontal="center" vertical="center"/>
    </xf>
    <xf numFmtId="43" fontId="0" fillId="0" borderId="1" xfId="1" applyFont="1" applyBorder="1"/>
    <xf numFmtId="43" fontId="0" fillId="0" borderId="1" xfId="1" applyFont="1" applyBorder="1" applyAlignment="1">
      <alignment horizontal="center" vertical="center"/>
    </xf>
    <xf numFmtId="43" fontId="0" fillId="0" borderId="0" xfId="1" applyFont="1" applyAlignment="1">
      <alignment horizontal="center" vertical="center"/>
    </xf>
    <xf numFmtId="43" fontId="1" fillId="7" borderId="4" xfId="1" applyFont="1" applyFill="1" applyBorder="1" applyAlignment="1">
      <alignment horizontal="center" vertical="center"/>
    </xf>
    <xf numFmtId="43" fontId="0" fillId="7" borderId="1" xfId="1" applyFont="1" applyFill="1" applyBorder="1" applyAlignment="1">
      <alignment horizontal="center" vertical="center" wrapText="1"/>
    </xf>
    <xf numFmtId="43" fontId="0" fillId="0" borderId="1" xfId="1" applyFont="1" applyBorder="1" applyAlignment="1">
      <alignment horizontal="center"/>
    </xf>
    <xf numFmtId="43" fontId="1" fillId="0" borderId="1" xfId="1" applyFont="1" applyBorder="1" applyAlignment="1">
      <alignment horizontal="center" vertical="center"/>
    </xf>
    <xf numFmtId="43" fontId="0" fillId="0" borderId="0" xfId="1" applyFont="1" applyAlignment="1">
      <alignment vertical="center"/>
    </xf>
    <xf numFmtId="43" fontId="0" fillId="7" borderId="1" xfId="1" applyFont="1" applyFill="1" applyBorder="1" applyAlignment="1">
      <alignment vertical="center" wrapText="1"/>
    </xf>
    <xf numFmtId="43" fontId="0" fillId="0" borderId="0" xfId="1" applyFont="1" applyBorder="1"/>
    <xf numFmtId="43" fontId="0" fillId="0" borderId="1" xfId="1" applyFont="1" applyBorder="1" applyAlignment="1">
      <alignment horizontal="center" vertical="center" wrapText="1"/>
    </xf>
    <xf numFmtId="43" fontId="0" fillId="0" borderId="1" xfId="1" applyFont="1" applyBorder="1" applyAlignment="1">
      <alignment horizontal="left" vertical="center" wrapText="1"/>
    </xf>
    <xf numFmtId="43" fontId="0" fillId="0" borderId="1" xfId="1" applyFont="1" applyBorder="1" applyAlignment="1">
      <alignment horizontal="left" vertical="center"/>
    </xf>
    <xf numFmtId="43" fontId="0" fillId="0" borderId="0" xfId="1" applyFont="1" applyAlignment="1">
      <alignment horizontal="right" vertical="center"/>
    </xf>
    <xf numFmtId="164" fontId="0" fillId="0" borderId="1" xfId="2" applyFont="1" applyBorder="1" applyAlignment="1">
      <alignment horizontal="center" vertical="center"/>
    </xf>
    <xf numFmtId="43" fontId="11" fillId="5" borderId="0" xfId="1" applyFont="1" applyFill="1"/>
    <xf numFmtId="43" fontId="0" fillId="5" borderId="0" xfId="1" applyFont="1" applyFill="1"/>
    <xf numFmtId="43" fontId="0" fillId="5" borderId="2" xfId="1" applyFont="1" applyFill="1" applyBorder="1"/>
    <xf numFmtId="43" fontId="1" fillId="5" borderId="2" xfId="1" applyFont="1" applyFill="1" applyBorder="1" applyAlignment="1">
      <alignment horizontal="right"/>
    </xf>
    <xf numFmtId="43" fontId="0" fillId="5" borderId="2" xfId="1" applyFont="1" applyFill="1" applyBorder="1" applyAlignment="1">
      <alignment horizontal="center" vertical="center"/>
    </xf>
    <xf numFmtId="43" fontId="0" fillId="5" borderId="0" xfId="1" applyFont="1" applyFill="1" applyBorder="1"/>
    <xf numFmtId="0" fontId="0" fillId="3" borderId="1" xfId="0" applyFill="1" applyBorder="1" applyAlignment="1">
      <alignment horizontal="center" wrapText="1"/>
    </xf>
    <xf numFmtId="0" fontId="0" fillId="3" borderId="1" xfId="0" applyFill="1" applyBorder="1" applyAlignment="1">
      <alignment horizontal="left" vertical="center" wrapText="1"/>
    </xf>
    <xf numFmtId="164" fontId="0" fillId="4" borderId="1" xfId="2" applyFont="1" applyFill="1" applyBorder="1" applyAlignment="1">
      <alignment horizontal="center" vertical="center"/>
    </xf>
    <xf numFmtId="164" fontId="0" fillId="3" borderId="1" xfId="2" applyFont="1" applyFill="1" applyBorder="1" applyAlignment="1">
      <alignment horizontal="center" vertical="center"/>
    </xf>
    <xf numFmtId="0" fontId="1" fillId="3" borderId="1" xfId="0" applyFont="1" applyFill="1" applyBorder="1" applyAlignment="1">
      <alignment horizontal="left" vertical="center" wrapText="1"/>
    </xf>
    <xf numFmtId="0" fontId="0" fillId="0" borderId="0" xfId="0" applyAlignment="1">
      <alignment horizontal="center"/>
    </xf>
    <xf numFmtId="43" fontId="0" fillId="5" borderId="0" xfId="1" applyFont="1" applyFill="1" applyAlignment="1">
      <alignment horizontal="center" vertical="center"/>
    </xf>
    <xf numFmtId="43" fontId="0" fillId="5" borderId="0" xfId="1" applyFont="1" applyFill="1" applyAlignment="1">
      <alignment vertical="center"/>
    </xf>
    <xf numFmtId="43" fontId="0" fillId="7" borderId="1" xfId="1" applyFont="1" applyFill="1" applyBorder="1" applyAlignment="1">
      <alignment horizontal="left" vertical="center" wrapText="1"/>
    </xf>
    <xf numFmtId="43" fontId="1" fillId="7" borderId="1" xfId="1" applyFont="1" applyFill="1" applyBorder="1" applyAlignment="1">
      <alignment horizontal="center"/>
    </xf>
    <xf numFmtId="43" fontId="0" fillId="5" borderId="0" xfId="1" applyFont="1" applyFill="1" applyAlignment="1">
      <alignment horizontal="right" vertical="center"/>
    </xf>
    <xf numFmtId="0" fontId="0" fillId="4" borderId="1" xfId="0" applyFill="1" applyBorder="1" applyAlignment="1">
      <alignment horizontal="left" vertical="center" wrapText="1"/>
    </xf>
    <xf numFmtId="0" fontId="0" fillId="5" borderId="0" xfId="0" applyFill="1" applyAlignment="1">
      <alignment vertical="center"/>
    </xf>
    <xf numFmtId="0" fontId="0" fillId="5" borderId="17" xfId="0" applyFill="1" applyBorder="1"/>
    <xf numFmtId="0" fontId="1" fillId="5" borderId="17" xfId="0" applyFont="1" applyFill="1" applyBorder="1" applyAlignment="1">
      <alignment horizontal="right"/>
    </xf>
    <xf numFmtId="0" fontId="0" fillId="5" borderId="17" xfId="0" applyFill="1" applyBorder="1" applyAlignment="1">
      <alignment horizontal="center" vertical="center"/>
    </xf>
    <xf numFmtId="0" fontId="7" fillId="3" borderId="1" xfId="4"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5" borderId="0" xfId="0" applyFont="1" applyFill="1" applyAlignment="1">
      <alignment vertical="center"/>
    </xf>
    <xf numFmtId="0" fontId="0" fillId="5" borderId="14" xfId="0" applyFill="1" applyBorder="1"/>
    <xf numFmtId="0" fontId="1" fillId="4" borderId="1" xfId="0" quotePrefix="1" applyFont="1" applyFill="1" applyBorder="1" applyAlignment="1">
      <alignment horizontal="center" vertical="center"/>
    </xf>
    <xf numFmtId="0" fontId="0" fillId="5" borderId="0" xfId="0" applyFill="1" applyAlignment="1">
      <alignment horizontal="center"/>
    </xf>
    <xf numFmtId="0" fontId="1" fillId="3" borderId="1" xfId="0" quotePrefix="1" applyFont="1" applyFill="1" applyBorder="1" applyAlignment="1">
      <alignment horizontal="center" vertical="center"/>
    </xf>
    <xf numFmtId="0" fontId="0" fillId="4" borderId="1" xfId="0" applyFill="1" applyBorder="1" applyAlignment="1">
      <alignment vertical="center"/>
    </xf>
    <xf numFmtId="0" fontId="0" fillId="5" borderId="2" xfId="0" applyFill="1" applyBorder="1"/>
    <xf numFmtId="0" fontId="1" fillId="5" borderId="2" xfId="0" applyFont="1" applyFill="1" applyBorder="1" applyAlignment="1">
      <alignment horizontal="right"/>
    </xf>
    <xf numFmtId="0" fontId="0" fillId="5" borderId="2" xfId="0" applyFill="1" applyBorder="1" applyAlignment="1">
      <alignment horizontal="center" vertical="center"/>
    </xf>
    <xf numFmtId="0" fontId="0" fillId="0" borderId="2" xfId="0" applyBorder="1" applyAlignment="1">
      <alignment horizontal="center" vertical="center"/>
    </xf>
    <xf numFmtId="0" fontId="0" fillId="5" borderId="0" xfId="0" applyFill="1" applyAlignment="1">
      <alignment horizontal="right" vertical="center"/>
    </xf>
    <xf numFmtId="0" fontId="0" fillId="5" borderId="14" xfId="0" applyFill="1" applyBorder="1" applyAlignment="1">
      <alignment wrapText="1"/>
    </xf>
    <xf numFmtId="0" fontId="1" fillId="5" borderId="0" xfId="0" applyFont="1" applyFill="1" applyAlignment="1">
      <alignment horizontal="left" vertical="center"/>
    </xf>
    <xf numFmtId="0" fontId="0" fillId="4" borderId="1" xfId="0" applyFill="1" applyBorder="1" applyAlignment="1">
      <alignment horizontal="center" wrapText="1"/>
    </xf>
    <xf numFmtId="0" fontId="15" fillId="5" borderId="0" xfId="0" applyFont="1" applyFill="1"/>
    <xf numFmtId="0" fontId="15" fillId="0" borderId="0" xfId="0" applyFont="1"/>
    <xf numFmtId="0" fontId="15" fillId="5" borderId="0" xfId="0" applyFont="1" applyFill="1" applyAlignment="1">
      <alignment vertical="center"/>
    </xf>
    <xf numFmtId="164" fontId="0" fillId="5" borderId="0" xfId="2" applyFont="1" applyFill="1"/>
    <xf numFmtId="164" fontId="0" fillId="5" borderId="0" xfId="2" applyFont="1" applyFill="1" applyAlignment="1">
      <alignment vertical="center"/>
    </xf>
    <xf numFmtId="164" fontId="15" fillId="5" borderId="0" xfId="2" applyFont="1" applyFill="1"/>
    <xf numFmtId="0" fontId="1" fillId="5" borderId="0" xfId="0" applyFont="1" applyFill="1" applyAlignment="1">
      <alignment horizontal="right" vertical="center"/>
    </xf>
    <xf numFmtId="164" fontId="1" fillId="4" borderId="1" xfId="2" applyFont="1" applyFill="1" applyBorder="1" applyAlignment="1">
      <alignment horizontal="center" vertical="center" wrapText="1"/>
    </xf>
    <xf numFmtId="0" fontId="0" fillId="0" borderId="1" xfId="0" applyBorder="1" applyAlignment="1">
      <alignment horizontal="right" vertical="center"/>
    </xf>
    <xf numFmtId="0" fontId="0" fillId="4" borderId="1" xfId="0" applyFill="1" applyBorder="1" applyAlignment="1">
      <alignment horizontal="right" vertical="center"/>
    </xf>
    <xf numFmtId="0" fontId="17" fillId="4" borderId="1" xfId="4" applyFont="1" applyFill="1" applyBorder="1" applyAlignment="1">
      <alignment horizontal="left" vertical="center"/>
    </xf>
    <xf numFmtId="0" fontId="18" fillId="4" borderId="1" xfId="0" applyFont="1" applyFill="1" applyBorder="1" applyAlignment="1">
      <alignment horizontal="right" vertical="center"/>
    </xf>
    <xf numFmtId="164" fontId="0" fillId="5" borderId="0" xfId="2" applyFont="1" applyFill="1" applyAlignment="1">
      <alignment horizontal="center"/>
    </xf>
    <xf numFmtId="164" fontId="15" fillId="5" borderId="0" xfId="2" applyFont="1" applyFill="1" applyAlignment="1">
      <alignment horizontal="center"/>
    </xf>
    <xf numFmtId="0" fontId="20" fillId="0" borderId="0" xfId="0" applyFont="1"/>
    <xf numFmtId="0" fontId="24" fillId="5" borderId="0" xfId="0" applyFont="1" applyFill="1" applyAlignment="1">
      <alignment vertical="center"/>
    </xf>
    <xf numFmtId="43" fontId="23" fillId="0" borderId="0" xfId="1" applyFont="1"/>
    <xf numFmtId="164" fontId="1" fillId="5" borderId="0" xfId="2" applyFont="1" applyFill="1" applyBorder="1" applyAlignment="1">
      <alignment horizontal="center" vertical="center"/>
    </xf>
    <xf numFmtId="2" fontId="12" fillId="6" borderId="1" xfId="1" applyNumberFormat="1" applyFont="1" applyFill="1" applyBorder="1" applyAlignment="1">
      <alignment vertical="center"/>
    </xf>
    <xf numFmtId="43" fontId="1" fillId="10" borderId="10" xfId="1" applyFont="1" applyFill="1" applyBorder="1" applyAlignment="1">
      <alignment horizontal="left" vertical="center"/>
    </xf>
    <xf numFmtId="43" fontId="1" fillId="10" borderId="8" xfId="1" applyFont="1" applyFill="1" applyBorder="1" applyAlignment="1">
      <alignment horizontal="left" vertical="center"/>
    </xf>
    <xf numFmtId="43" fontId="3" fillId="10" borderId="1" xfId="1" applyFont="1" applyFill="1" applyBorder="1" applyAlignment="1">
      <alignment vertical="center"/>
    </xf>
    <xf numFmtId="164" fontId="3" fillId="10" borderId="1" xfId="2" applyFont="1" applyFill="1" applyBorder="1" applyAlignment="1">
      <alignment vertical="center"/>
    </xf>
    <xf numFmtId="43" fontId="0" fillId="10" borderId="8" xfId="1" applyFont="1" applyFill="1" applyBorder="1" applyAlignment="1">
      <alignment horizontal="center" vertical="center"/>
    </xf>
    <xf numFmtId="43" fontId="3" fillId="10" borderId="1" xfId="1" applyFont="1" applyFill="1" applyBorder="1" applyAlignment="1">
      <alignment horizontal="center" vertical="center"/>
    </xf>
    <xf numFmtId="164" fontId="1" fillId="10" borderId="1" xfId="2" applyFont="1" applyFill="1" applyBorder="1" applyAlignment="1">
      <alignment horizontal="center" vertical="center"/>
    </xf>
    <xf numFmtId="164" fontId="3" fillId="10" borderId="1" xfId="2" applyFont="1" applyFill="1" applyBorder="1" applyAlignment="1">
      <alignment horizontal="center" vertical="center"/>
    </xf>
    <xf numFmtId="0" fontId="1" fillId="6" borderId="1" xfId="0" applyFont="1" applyFill="1" applyBorder="1" applyAlignment="1">
      <alignment horizontal="center" vertical="center"/>
    </xf>
    <xf numFmtId="164" fontId="3" fillId="6" borderId="1" xfId="2" applyFont="1" applyFill="1" applyBorder="1" applyAlignment="1">
      <alignment horizontal="center" vertical="center"/>
    </xf>
    <xf numFmtId="0" fontId="1" fillId="6" borderId="1" xfId="0" applyFont="1" applyFill="1" applyBorder="1" applyAlignment="1">
      <alignment vertical="center"/>
    </xf>
    <xf numFmtId="0" fontId="13" fillId="6" borderId="1" xfId="0" applyFont="1" applyFill="1" applyBorder="1" applyAlignment="1">
      <alignment vertical="center"/>
    </xf>
    <xf numFmtId="0" fontId="1" fillId="6" borderId="10" xfId="0" applyFont="1" applyFill="1" applyBorder="1" applyAlignment="1">
      <alignment vertical="center"/>
    </xf>
    <xf numFmtId="0" fontId="1" fillId="6" borderId="17" xfId="0" applyFont="1" applyFill="1" applyBorder="1" applyAlignment="1">
      <alignment vertical="center"/>
    </xf>
    <xf numFmtId="0" fontId="1" fillId="6" borderId="8" xfId="0" applyFont="1" applyFill="1" applyBorder="1" applyAlignment="1">
      <alignment vertical="center"/>
    </xf>
    <xf numFmtId="164" fontId="0" fillId="6" borderId="1" xfId="2" applyFont="1" applyFill="1" applyBorder="1"/>
    <xf numFmtId="164" fontId="0" fillId="0" borderId="1" xfId="2" applyFont="1" applyBorder="1"/>
    <xf numFmtId="0" fontId="13" fillId="5" borderId="0" xfId="0" applyFont="1" applyFill="1"/>
    <xf numFmtId="44" fontId="13" fillId="6" borderId="1" xfId="0" applyNumberFormat="1" applyFont="1" applyFill="1" applyBorder="1" applyAlignment="1">
      <alignment vertical="center"/>
    </xf>
    <xf numFmtId="0" fontId="11" fillId="4" borderId="1" xfId="0" applyFont="1" applyFill="1" applyBorder="1" applyAlignment="1">
      <alignment wrapText="1"/>
    </xf>
    <xf numFmtId="0" fontId="0" fillId="6" borderId="1" xfId="0" applyFill="1" applyBorder="1" applyAlignment="1">
      <alignment horizontal="center" vertical="center"/>
    </xf>
    <xf numFmtId="164" fontId="0" fillId="6" borderId="1" xfId="0" applyNumberFormat="1" applyFill="1" applyBorder="1" applyAlignment="1">
      <alignment vertical="center"/>
    </xf>
    <xf numFmtId="164" fontId="0" fillId="0" borderId="1" xfId="2" applyFont="1" applyBorder="1" applyAlignment="1">
      <alignment vertical="center"/>
    </xf>
    <xf numFmtId="164" fontId="1" fillId="6" borderId="1" xfId="2" applyFont="1" applyFill="1" applyBorder="1" applyAlignment="1">
      <alignment vertical="center"/>
    </xf>
    <xf numFmtId="9" fontId="0" fillId="0" borderId="1" xfId="3" applyFont="1" applyFill="1" applyBorder="1" applyAlignment="1">
      <alignment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1" fillId="3" borderId="1" xfId="0" applyFont="1" applyFill="1" applyBorder="1" applyAlignment="1">
      <alignment horizontal="center" vertical="center" wrapText="1"/>
    </xf>
    <xf numFmtId="0" fontId="13" fillId="6" borderId="1" xfId="0" applyFont="1" applyFill="1" applyBorder="1" applyAlignment="1">
      <alignment horizontal="right" vertical="center"/>
    </xf>
    <xf numFmtId="0" fontId="1" fillId="3" borderId="3" xfId="0" applyFont="1" applyFill="1" applyBorder="1" applyAlignment="1">
      <alignment horizontal="center" vertical="center" wrapText="1"/>
    </xf>
    <xf numFmtId="0" fontId="1" fillId="3" borderId="1" xfId="0" applyFont="1" applyFill="1" applyBorder="1" applyAlignment="1">
      <alignment horizontal="center" wrapText="1"/>
    </xf>
    <xf numFmtId="164" fontId="13" fillId="6" borderId="10" xfId="0" applyNumberFormat="1" applyFont="1" applyFill="1" applyBorder="1" applyAlignment="1">
      <alignment horizontal="center" vertical="center"/>
    </xf>
    <xf numFmtId="0" fontId="13" fillId="4" borderId="1" xfId="0" applyFont="1" applyFill="1" applyBorder="1" applyAlignment="1">
      <alignment horizontal="center" vertical="center" wrapText="1"/>
    </xf>
    <xf numFmtId="164" fontId="1" fillId="6" borderId="1" xfId="2" applyFont="1" applyFill="1" applyBorder="1" applyAlignment="1">
      <alignment horizontal="center" vertical="center"/>
    </xf>
    <xf numFmtId="43" fontId="0" fillId="4" borderId="1" xfId="1" applyFont="1" applyFill="1" applyBorder="1" applyAlignment="1">
      <alignment horizontal="center" vertical="center"/>
    </xf>
    <xf numFmtId="164" fontId="0" fillId="0" borderId="1" xfId="2" applyFont="1" applyBorder="1" applyAlignment="1">
      <alignment horizontal="center"/>
    </xf>
    <xf numFmtId="0" fontId="0" fillId="0" borderId="1" xfId="0" applyBorder="1" applyAlignment="1">
      <alignment horizontal="center"/>
    </xf>
    <xf numFmtId="0" fontId="3"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11" borderId="1" xfId="0" applyFont="1" applyFill="1" applyBorder="1" applyAlignment="1">
      <alignment horizontal="center" vertical="center"/>
    </xf>
    <xf numFmtId="2" fontId="12" fillId="11" borderId="1" xfId="1" applyNumberFormat="1" applyFont="1" applyFill="1" applyBorder="1" applyAlignment="1">
      <alignment vertical="center"/>
    </xf>
    <xf numFmtId="164" fontId="0" fillId="6" borderId="1" xfId="2" applyFont="1" applyFill="1" applyBorder="1" applyAlignment="1">
      <alignment vertical="center"/>
    </xf>
    <xf numFmtId="164" fontId="15" fillId="5" borderId="0" xfId="2" applyFont="1" applyFill="1" applyAlignment="1">
      <alignment vertical="center"/>
    </xf>
    <xf numFmtId="0" fontId="1" fillId="0" borderId="0" xfId="0" applyFont="1" applyAlignment="1">
      <alignment horizontal="right" vertical="center"/>
    </xf>
    <xf numFmtId="0" fontId="1" fillId="0" borderId="0" xfId="0" applyFont="1" applyAlignment="1">
      <alignment horizontal="center"/>
    </xf>
    <xf numFmtId="164" fontId="3" fillId="0" borderId="0" xfId="2" applyFont="1" applyFill="1" applyBorder="1" applyAlignment="1">
      <alignment horizontal="center" vertical="center"/>
    </xf>
    <xf numFmtId="164" fontId="15" fillId="5" borderId="0" xfId="2" applyFont="1" applyFill="1" applyBorder="1" applyAlignment="1">
      <alignment vertical="center"/>
    </xf>
    <xf numFmtId="0" fontId="1" fillId="6" borderId="1" xfId="0" applyFont="1" applyFill="1" applyBorder="1" applyAlignment="1">
      <alignment horizontal="center" vertical="center" wrapText="1"/>
    </xf>
    <xf numFmtId="164" fontId="1" fillId="6" borderId="1" xfId="2" applyFont="1" applyFill="1" applyBorder="1" applyAlignment="1">
      <alignment horizontal="center" vertical="center" wrapText="1"/>
    </xf>
    <xf numFmtId="0" fontId="13" fillId="4" borderId="1" xfId="0" applyFont="1" applyFill="1" applyBorder="1" applyAlignment="1">
      <alignment horizontal="left" vertical="center"/>
    </xf>
    <xf numFmtId="164" fontId="12" fillId="5" borderId="0" xfId="2" applyFont="1" applyFill="1" applyAlignment="1">
      <alignment vertical="center"/>
    </xf>
    <xf numFmtId="0" fontId="13" fillId="4" borderId="10" xfId="0" applyFont="1" applyFill="1" applyBorder="1"/>
    <xf numFmtId="164" fontId="0" fillId="4" borderId="1" xfId="2" applyFont="1" applyFill="1" applyBorder="1" applyAlignment="1">
      <alignment vertical="center"/>
    </xf>
    <xf numFmtId="165" fontId="0" fillId="4" borderId="1" xfId="0" applyNumberFormat="1" applyFill="1" applyBorder="1" applyAlignment="1">
      <alignment horizontal="center" vertical="center"/>
    </xf>
    <xf numFmtId="0" fontId="0" fillId="5" borderId="0" xfId="0" applyFill="1" applyAlignment="1">
      <alignment wrapText="1"/>
    </xf>
    <xf numFmtId="9" fontId="11" fillId="5" borderId="1" xfId="3" applyFont="1" applyFill="1" applyBorder="1" applyAlignment="1">
      <alignment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left" vertical="center" wrapText="1"/>
    </xf>
    <xf numFmtId="0" fontId="20" fillId="0" borderId="1" xfId="0" applyFont="1" applyBorder="1" applyAlignment="1">
      <alignment horizontal="center" vertical="center"/>
    </xf>
    <xf numFmtId="166" fontId="0" fillId="0" borderId="1" xfId="0" applyNumberFormat="1" applyBorder="1" applyAlignment="1">
      <alignment horizontal="center" vertical="center"/>
    </xf>
    <xf numFmtId="0" fontId="19" fillId="4" borderId="5" xfId="0" applyFont="1" applyFill="1" applyBorder="1" applyAlignment="1">
      <alignment horizontal="center" vertical="center" wrapText="1"/>
    </xf>
    <xf numFmtId="0" fontId="6" fillId="4" borderId="5" xfId="4" applyFill="1" applyBorder="1" applyAlignment="1">
      <alignment horizontal="center" vertical="center" wrapText="1"/>
    </xf>
    <xf numFmtId="164" fontId="0" fillId="4" borderId="1" xfId="0" applyNumberFormat="1" applyFill="1" applyBorder="1" applyAlignment="1">
      <alignment horizontal="center" vertical="center" wrapText="1"/>
    </xf>
    <xf numFmtId="0" fontId="11" fillId="4" borderId="1" xfId="0" applyFont="1" applyFill="1" applyBorder="1" applyAlignment="1">
      <alignment vertical="center" wrapText="1"/>
    </xf>
    <xf numFmtId="164" fontId="17" fillId="4" borderId="1" xfId="2" applyFont="1" applyFill="1" applyBorder="1" applyAlignment="1">
      <alignment vertical="center"/>
    </xf>
    <xf numFmtId="164" fontId="13" fillId="6" borderId="1" xfId="0" applyNumberFormat="1" applyFont="1" applyFill="1" applyBorder="1" applyAlignment="1">
      <alignment horizontal="center" vertical="center"/>
    </xf>
    <xf numFmtId="43" fontId="1" fillId="6" borderId="1" xfId="1" applyFont="1" applyFill="1" applyBorder="1" applyAlignment="1">
      <alignment horizontal="center"/>
    </xf>
    <xf numFmtId="43" fontId="1" fillId="6" borderId="1" xfId="1" applyFont="1" applyFill="1" applyBorder="1" applyAlignment="1">
      <alignment horizontal="center" vertical="center"/>
    </xf>
    <xf numFmtId="43" fontId="1" fillId="6" borderId="8" xfId="0" applyNumberFormat="1" applyFont="1" applyFill="1" applyBorder="1" applyAlignment="1">
      <alignment horizontal="right" vertical="center"/>
    </xf>
    <xf numFmtId="0" fontId="1" fillId="5" borderId="0" xfId="0" applyFont="1" applyFill="1" applyAlignment="1">
      <alignment vertical="center" wrapText="1"/>
    </xf>
    <xf numFmtId="0" fontId="0" fillId="12" borderId="1" xfId="0" applyFill="1" applyBorder="1" applyAlignment="1">
      <alignment horizontal="left" vertical="center"/>
    </xf>
    <xf numFmtId="0" fontId="1" fillId="13" borderId="10" xfId="0" applyFont="1" applyFill="1" applyBorder="1" applyAlignment="1">
      <alignment vertical="center"/>
    </xf>
    <xf numFmtId="0" fontId="1" fillId="13" borderId="17" xfId="0" applyFont="1" applyFill="1" applyBorder="1" applyAlignment="1">
      <alignment vertical="center"/>
    </xf>
    <xf numFmtId="0" fontId="0" fillId="13" borderId="0" xfId="0" applyFill="1"/>
    <xf numFmtId="0" fontId="1" fillId="13" borderId="0" xfId="0" applyFont="1" applyFill="1" applyAlignment="1">
      <alignment vertical="center" wrapText="1"/>
    </xf>
    <xf numFmtId="0" fontId="0" fillId="13" borderId="0" xfId="0" applyFill="1" applyAlignment="1">
      <alignment horizontal="center" vertical="center" wrapText="1"/>
    </xf>
    <xf numFmtId="0" fontId="0" fillId="12" borderId="10" xfId="0" applyFill="1" applyBorder="1" applyAlignment="1">
      <alignment horizontal="center" vertical="center"/>
    </xf>
    <xf numFmtId="0" fontId="0" fillId="12" borderId="17" xfId="0" applyFill="1" applyBorder="1" applyAlignment="1">
      <alignment horizontal="center" vertical="center"/>
    </xf>
    <xf numFmtId="0" fontId="0" fillId="12" borderId="29" xfId="0" applyFill="1" applyBorder="1" applyAlignment="1">
      <alignment horizontal="center" vertical="center"/>
    </xf>
    <xf numFmtId="0" fontId="0" fillId="12" borderId="38" xfId="0" applyFill="1" applyBorder="1" applyAlignment="1">
      <alignment horizontal="center" vertical="center"/>
    </xf>
    <xf numFmtId="0" fontId="0" fillId="12" borderId="33" xfId="0" applyFill="1" applyBorder="1" applyAlignment="1">
      <alignment horizontal="center" vertical="center"/>
    </xf>
    <xf numFmtId="0" fontId="0" fillId="12" borderId="41" xfId="0" applyFill="1" applyBorder="1" applyAlignment="1">
      <alignment horizontal="center" vertical="center"/>
    </xf>
    <xf numFmtId="0" fontId="1" fillId="5" borderId="0" xfId="0" applyFont="1" applyFill="1"/>
    <xf numFmtId="0" fontId="3" fillId="5" borderId="0" xfId="0" applyFont="1" applyFill="1"/>
    <xf numFmtId="0" fontId="0" fillId="5" borderId="0" xfId="0" applyFill="1" applyAlignment="1">
      <alignment vertical="center" wrapText="1"/>
    </xf>
    <xf numFmtId="0" fontId="3" fillId="3"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3" fillId="3" borderId="1" xfId="0" applyFont="1" applyFill="1" applyBorder="1" applyAlignment="1">
      <alignment vertical="center" wrapText="1"/>
    </xf>
    <xf numFmtId="0" fontId="13" fillId="3" borderId="1" xfId="0" applyFont="1" applyFill="1" applyBorder="1" applyAlignment="1">
      <alignment horizontal="left" vertical="center" wrapText="1"/>
    </xf>
    <xf numFmtId="164" fontId="3" fillId="11" borderId="1" xfId="2" applyFont="1" applyFill="1" applyBorder="1" applyAlignment="1">
      <alignment horizontal="center" vertical="center"/>
    </xf>
    <xf numFmtId="164" fontId="0" fillId="11" borderId="1" xfId="2" applyFont="1" applyFill="1" applyBorder="1"/>
    <xf numFmtId="0" fontId="1" fillId="11" borderId="1" xfId="0" applyFont="1" applyFill="1" applyBorder="1" applyAlignment="1">
      <alignment vertical="center"/>
    </xf>
    <xf numFmtId="0" fontId="13" fillId="11" borderId="1" xfId="0" applyFont="1" applyFill="1" applyBorder="1" applyAlignment="1">
      <alignment vertical="center"/>
    </xf>
    <xf numFmtId="0" fontId="1" fillId="11" borderId="10" xfId="0" applyFont="1" applyFill="1" applyBorder="1" applyAlignment="1">
      <alignment vertical="center"/>
    </xf>
    <xf numFmtId="0" fontId="1" fillId="11" borderId="17" xfId="0" applyFont="1" applyFill="1" applyBorder="1" applyAlignment="1">
      <alignment vertical="center"/>
    </xf>
    <xf numFmtId="0" fontId="1" fillId="11" borderId="8" xfId="0" applyFont="1" applyFill="1" applyBorder="1" applyAlignment="1">
      <alignment vertical="center"/>
    </xf>
    <xf numFmtId="0" fontId="1" fillId="11" borderId="1" xfId="0" applyFont="1" applyFill="1" applyBorder="1" applyAlignment="1">
      <alignment horizontal="center" vertical="center" wrapText="1"/>
    </xf>
    <xf numFmtId="0" fontId="13" fillId="11" borderId="1" xfId="0" applyFont="1" applyFill="1" applyBorder="1" applyAlignment="1">
      <alignment horizontal="right" vertical="center"/>
    </xf>
    <xf numFmtId="0" fontId="13" fillId="6" borderId="1" xfId="0" applyFont="1" applyFill="1" applyBorder="1" applyAlignment="1">
      <alignment horizontal="center" vertical="center"/>
    </xf>
    <xf numFmtId="164" fontId="13" fillId="6" borderId="1" xfId="2" applyFont="1" applyFill="1" applyBorder="1" applyAlignment="1">
      <alignment horizontal="center" vertical="center"/>
    </xf>
    <xf numFmtId="0" fontId="0" fillId="3" borderId="1" xfId="0" applyFill="1" applyBorder="1" applyAlignment="1">
      <alignment horizontal="right"/>
    </xf>
    <xf numFmtId="164" fontId="1" fillId="3" borderId="1" xfId="2" applyFont="1" applyFill="1" applyBorder="1" applyAlignment="1">
      <alignment horizontal="center" vertical="center" wrapText="1"/>
    </xf>
    <xf numFmtId="0" fontId="0" fillId="11" borderId="1" xfId="0" applyFill="1" applyBorder="1" applyAlignment="1">
      <alignment horizontal="center" vertical="center"/>
    </xf>
    <xf numFmtId="164" fontId="0" fillId="11" borderId="1" xfId="0" applyNumberFormat="1" applyFill="1" applyBorder="1" applyAlignment="1">
      <alignment vertical="center"/>
    </xf>
    <xf numFmtId="164" fontId="0" fillId="11" borderId="1" xfId="2" applyFont="1" applyFill="1" applyBorder="1" applyAlignment="1">
      <alignment vertical="center"/>
    </xf>
    <xf numFmtId="164" fontId="1" fillId="11" borderId="1" xfId="2" applyFont="1" applyFill="1" applyBorder="1" applyAlignment="1">
      <alignment vertical="center"/>
    </xf>
    <xf numFmtId="164" fontId="1" fillId="11" borderId="1" xfId="2" applyFont="1" applyFill="1" applyBorder="1" applyAlignment="1">
      <alignment horizontal="center" vertical="center"/>
    </xf>
    <xf numFmtId="0" fontId="18" fillId="3" borderId="1" xfId="0" applyFont="1" applyFill="1" applyBorder="1" applyAlignment="1">
      <alignment horizontal="right" vertical="center"/>
    </xf>
    <xf numFmtId="0" fontId="17" fillId="3" borderId="1" xfId="4" applyFont="1" applyFill="1" applyBorder="1" applyAlignment="1">
      <alignment horizontal="left" vertical="center"/>
    </xf>
    <xf numFmtId="0" fontId="0" fillId="3" borderId="1" xfId="0" applyFill="1" applyBorder="1" applyAlignment="1">
      <alignment horizontal="right" vertical="center"/>
    </xf>
    <xf numFmtId="0" fontId="13" fillId="3" borderId="1" xfId="0" applyFont="1" applyFill="1" applyBorder="1" applyAlignment="1">
      <alignment horizontal="left" vertical="center"/>
    </xf>
    <xf numFmtId="0" fontId="13" fillId="3" borderId="10" xfId="0" applyFont="1" applyFill="1" applyBorder="1"/>
    <xf numFmtId="164" fontId="17" fillId="3" borderId="1" xfId="2" applyFont="1" applyFill="1" applyBorder="1" applyAlignment="1">
      <alignment vertical="center"/>
    </xf>
    <xf numFmtId="164" fontId="0" fillId="3" borderId="1" xfId="2" applyFont="1" applyFill="1" applyBorder="1" applyAlignment="1">
      <alignment vertical="center"/>
    </xf>
    <xf numFmtId="164" fontId="1" fillId="11" borderId="1" xfId="2" applyFont="1" applyFill="1" applyBorder="1" applyAlignment="1">
      <alignment horizontal="center" vertical="center" wrapText="1"/>
    </xf>
    <xf numFmtId="0" fontId="13" fillId="3" borderId="1" xfId="0" applyFont="1" applyFill="1" applyBorder="1" applyAlignment="1">
      <alignment horizontal="center" vertical="center" wrapText="1"/>
    </xf>
    <xf numFmtId="43" fontId="1" fillId="11" borderId="1" xfId="1" applyFont="1" applyFill="1" applyBorder="1" applyAlignment="1">
      <alignment horizontal="center" vertical="center"/>
    </xf>
    <xf numFmtId="43" fontId="1" fillId="11" borderId="1" xfId="1" applyFont="1" applyFill="1" applyBorder="1" applyAlignment="1">
      <alignment horizontal="center"/>
    </xf>
    <xf numFmtId="43" fontId="0" fillId="3" borderId="1" xfId="1" applyFont="1" applyFill="1" applyBorder="1" applyAlignment="1">
      <alignment horizontal="center" vertical="center"/>
    </xf>
    <xf numFmtId="164" fontId="11" fillId="4" borderId="1" xfId="2" applyFont="1" applyFill="1" applyBorder="1" applyAlignment="1">
      <alignment horizontal="center" vertical="center"/>
    </xf>
    <xf numFmtId="164" fontId="17" fillId="6" borderId="1" xfId="2" applyFont="1" applyFill="1" applyBorder="1" applyAlignment="1">
      <alignment horizontal="center" vertical="center"/>
    </xf>
    <xf numFmtId="164" fontId="0" fillId="4" borderId="1" xfId="2" applyFont="1" applyFill="1" applyBorder="1" applyAlignment="1">
      <alignment horizontal="center" vertical="center" wrapText="1"/>
    </xf>
    <xf numFmtId="0" fontId="32" fillId="5" borderId="1" xfId="0" applyFont="1" applyFill="1" applyBorder="1" applyAlignment="1">
      <alignment horizontal="center" vertical="top" wrapText="1"/>
    </xf>
    <xf numFmtId="0" fontId="32" fillId="12" borderId="1" xfId="0" applyFont="1" applyFill="1" applyBorder="1" applyAlignment="1">
      <alignment horizontal="left" vertical="center"/>
    </xf>
    <xf numFmtId="0" fontId="1" fillId="8" borderId="0" xfId="0" applyFont="1" applyFill="1" applyAlignment="1">
      <alignment vertical="center"/>
    </xf>
    <xf numFmtId="0" fontId="35" fillId="6" borderId="1" xfId="0" applyFont="1" applyFill="1" applyBorder="1" applyAlignment="1">
      <alignment horizontal="center"/>
    </xf>
    <xf numFmtId="0" fontId="35" fillId="15" borderId="1" xfId="0" applyFont="1" applyFill="1" applyBorder="1" applyAlignment="1">
      <alignment horizontal="center"/>
    </xf>
    <xf numFmtId="43" fontId="32" fillId="12" borderId="1" xfId="0" applyNumberFormat="1" applyFont="1" applyFill="1" applyBorder="1" applyAlignment="1">
      <alignment horizontal="left" vertical="center"/>
    </xf>
    <xf numFmtId="9" fontId="0" fillId="4" borderId="1" xfId="3" applyFont="1" applyFill="1" applyBorder="1" applyAlignment="1">
      <alignment vertical="center"/>
    </xf>
    <xf numFmtId="0" fontId="0" fillId="3" borderId="1" xfId="0" applyFill="1" applyBorder="1" applyAlignment="1">
      <alignment vertical="center"/>
    </xf>
    <xf numFmtId="0" fontId="6" fillId="3" borderId="5" xfId="4" applyFill="1" applyBorder="1" applyAlignment="1">
      <alignment horizontal="center" vertical="center" wrapText="1"/>
    </xf>
    <xf numFmtId="0" fontId="19" fillId="3" borderId="5" xfId="0" applyFont="1" applyFill="1" applyBorder="1" applyAlignment="1">
      <alignment horizontal="center" vertical="center" wrapText="1"/>
    </xf>
    <xf numFmtId="165" fontId="0" fillId="3" borderId="1" xfId="0" applyNumberFormat="1" applyFill="1" applyBorder="1" applyAlignment="1">
      <alignment horizontal="center" vertical="center"/>
    </xf>
    <xf numFmtId="43" fontId="1" fillId="15" borderId="8" xfId="0" applyNumberFormat="1" applyFont="1" applyFill="1" applyBorder="1" applyAlignment="1">
      <alignment horizontal="right" vertical="center"/>
    </xf>
    <xf numFmtId="164" fontId="1" fillId="15" borderId="1" xfId="2" applyFont="1" applyFill="1" applyBorder="1" applyAlignment="1">
      <alignment vertical="center"/>
    </xf>
    <xf numFmtId="44" fontId="13" fillId="15" borderId="1" xfId="0" applyNumberFormat="1" applyFont="1" applyFill="1" applyBorder="1" applyAlignment="1">
      <alignment vertical="center"/>
    </xf>
    <xf numFmtId="44" fontId="13" fillId="6" borderId="1" xfId="0" applyNumberFormat="1" applyFont="1" applyFill="1" applyBorder="1" applyAlignment="1">
      <alignment horizontal="center" vertical="center"/>
    </xf>
    <xf numFmtId="44" fontId="13" fillId="6" borderId="10" xfId="0" applyNumberFormat="1" applyFont="1" applyFill="1" applyBorder="1" applyAlignment="1">
      <alignment horizontal="center" vertical="center"/>
    </xf>
    <xf numFmtId="0" fontId="13" fillId="5" borderId="0" xfId="0" applyFont="1" applyFill="1" applyAlignment="1">
      <alignment vertical="center"/>
    </xf>
    <xf numFmtId="44" fontId="13" fillId="15" borderId="1" xfId="0" applyNumberFormat="1" applyFont="1" applyFill="1" applyBorder="1" applyAlignment="1">
      <alignment horizontal="center" vertical="center"/>
    </xf>
    <xf numFmtId="44" fontId="13" fillId="15" borderId="10" xfId="0" applyNumberFormat="1" applyFont="1" applyFill="1" applyBorder="1" applyAlignment="1">
      <alignment horizontal="center" vertical="center"/>
    </xf>
    <xf numFmtId="0" fontId="13" fillId="0" borderId="0" xfId="0" applyFont="1" applyAlignment="1">
      <alignment vertical="center"/>
    </xf>
    <xf numFmtId="44" fontId="13" fillId="11" borderId="10" xfId="0" applyNumberFormat="1" applyFont="1" applyFill="1" applyBorder="1" applyAlignment="1">
      <alignment horizontal="center" vertical="center"/>
    </xf>
    <xf numFmtId="166" fontId="0" fillId="6" borderId="1" xfId="0" applyNumberFormat="1" applyFill="1" applyBorder="1" applyAlignment="1">
      <alignment horizontal="center" vertical="center"/>
    </xf>
    <xf numFmtId="164" fontId="13" fillId="11" borderId="1" xfId="2" applyFont="1" applyFill="1" applyBorder="1" applyAlignment="1">
      <alignment horizontal="center" vertical="center"/>
    </xf>
    <xf numFmtId="0" fontId="13" fillId="11" borderId="1" xfId="0" applyFont="1" applyFill="1" applyBorder="1" applyAlignment="1">
      <alignment horizontal="center" vertical="center"/>
    </xf>
    <xf numFmtId="166" fontId="0" fillId="11" borderId="1" xfId="0" applyNumberFormat="1" applyFill="1" applyBorder="1" applyAlignment="1">
      <alignment horizontal="center" vertical="center"/>
    </xf>
    <xf numFmtId="164" fontId="0" fillId="6" borderId="1" xfId="2" applyFont="1" applyFill="1" applyBorder="1" applyAlignment="1">
      <alignment horizontal="center" vertical="center"/>
    </xf>
    <xf numFmtId="164" fontId="0" fillId="15" borderId="1" xfId="2" applyFont="1" applyFill="1" applyBorder="1" applyAlignment="1">
      <alignment horizontal="center" vertical="center"/>
    </xf>
    <xf numFmtId="43" fontId="13" fillId="6" borderId="1" xfId="1" applyFont="1" applyFill="1" applyBorder="1" applyAlignment="1">
      <alignment horizontal="center" vertical="center"/>
    </xf>
    <xf numFmtId="43" fontId="13" fillId="11" borderId="1" xfId="1" applyFont="1" applyFill="1" applyBorder="1" applyAlignment="1">
      <alignment horizontal="center" vertical="center"/>
    </xf>
    <xf numFmtId="164" fontId="0" fillId="3" borderId="1" xfId="0" applyNumberFormat="1" applyFill="1" applyBorder="1" applyAlignment="1">
      <alignment horizontal="center" vertical="center" wrapText="1"/>
    </xf>
    <xf numFmtId="164" fontId="13" fillId="11" borderId="10" xfId="0" applyNumberFormat="1" applyFont="1" applyFill="1" applyBorder="1" applyAlignment="1">
      <alignment horizontal="center" vertical="center"/>
    </xf>
    <xf numFmtId="164" fontId="13" fillId="11" borderId="1" xfId="0" applyNumberFormat="1" applyFont="1" applyFill="1" applyBorder="1" applyAlignment="1">
      <alignment horizontal="center" vertical="center"/>
    </xf>
    <xf numFmtId="0" fontId="11" fillId="3" borderId="1" xfId="0" applyFont="1" applyFill="1" applyBorder="1" applyAlignment="1">
      <alignment vertical="center" wrapText="1"/>
    </xf>
    <xf numFmtId="164" fontId="17" fillId="11" borderId="1" xfId="2" applyFont="1" applyFill="1" applyBorder="1" applyAlignment="1">
      <alignment horizontal="center" vertical="center"/>
    </xf>
    <xf numFmtId="0" fontId="11" fillId="3" borderId="1" xfId="0" applyFont="1" applyFill="1" applyBorder="1" applyAlignment="1">
      <alignment wrapText="1"/>
    </xf>
    <xf numFmtId="164" fontId="11" fillId="3" borderId="1" xfId="2" applyFont="1" applyFill="1" applyBorder="1" applyAlignment="1">
      <alignment horizontal="center" vertical="center"/>
    </xf>
    <xf numFmtId="0" fontId="0" fillId="5" borderId="14" xfId="0" applyFill="1" applyBorder="1" applyAlignment="1">
      <alignment horizontal="center" vertical="center" wrapText="1"/>
    </xf>
    <xf numFmtId="0" fontId="11" fillId="5" borderId="0" xfId="0" applyFont="1" applyFill="1"/>
    <xf numFmtId="43" fontId="8" fillId="5" borderId="1" xfId="1" applyFont="1" applyFill="1" applyBorder="1" applyAlignment="1">
      <alignment horizontal="center" vertical="center"/>
    </xf>
    <xf numFmtId="164" fontId="13" fillId="6" borderId="1" xfId="2" applyFont="1" applyFill="1" applyBorder="1" applyAlignment="1">
      <alignment horizontal="center" vertical="center" wrapText="1"/>
    </xf>
    <xf numFmtId="164" fontId="0" fillId="0" borderId="1" xfId="2" applyFont="1" applyBorder="1" applyAlignment="1">
      <alignment horizontal="center" vertical="center" wrapText="1"/>
    </xf>
    <xf numFmtId="164" fontId="13" fillId="11" borderId="1" xfId="2" applyFont="1" applyFill="1" applyBorder="1" applyAlignment="1">
      <alignment horizontal="center" vertical="center" wrapText="1"/>
    </xf>
    <xf numFmtId="164" fontId="0" fillId="3" borderId="1" xfId="2" applyFont="1" applyFill="1" applyBorder="1" applyAlignment="1">
      <alignment horizontal="center" vertical="center" wrapText="1"/>
    </xf>
    <xf numFmtId="0" fontId="18" fillId="12" borderId="31" xfId="4" applyFont="1" applyFill="1" applyBorder="1" applyAlignment="1">
      <alignment horizontal="right" vertical="center" wrapText="1"/>
    </xf>
    <xf numFmtId="0" fontId="18" fillId="0" borderId="0" xfId="0" applyFont="1" applyAlignment="1">
      <alignment horizontal="right"/>
    </xf>
    <xf numFmtId="0" fontId="18" fillId="0" borderId="0" xfId="0" applyFont="1" applyAlignment="1">
      <alignment wrapText="1"/>
    </xf>
    <xf numFmtId="0" fontId="18" fillId="5" borderId="0" xfId="0" applyFont="1" applyFill="1"/>
    <xf numFmtId="0" fontId="18" fillId="0" borderId="0" xfId="0" applyFont="1"/>
    <xf numFmtId="0" fontId="18" fillId="5" borderId="0" xfId="0" applyFont="1" applyFill="1" applyAlignment="1">
      <alignment horizontal="center"/>
    </xf>
    <xf numFmtId="0" fontId="18" fillId="12" borderId="31" xfId="4" applyFont="1" applyFill="1" applyBorder="1" applyAlignment="1">
      <alignment horizontal="right" vertical="center"/>
    </xf>
    <xf numFmtId="0" fontId="18" fillId="0" borderId="0" xfId="0" applyFont="1" applyAlignment="1">
      <alignment horizontal="center"/>
    </xf>
    <xf numFmtId="0" fontId="0" fillId="16" borderId="17" xfId="0" applyFill="1" applyBorder="1" applyAlignment="1">
      <alignment horizontal="center" vertical="center"/>
    </xf>
    <xf numFmtId="0" fontId="1" fillId="16" borderId="1" xfId="0" applyFont="1" applyFill="1" applyBorder="1" applyAlignment="1">
      <alignment horizontal="center" vertical="center" wrapText="1"/>
    </xf>
    <xf numFmtId="0" fontId="0" fillId="16" borderId="1" xfId="0" applyFill="1" applyBorder="1" applyAlignment="1">
      <alignment horizontal="center" vertical="center" wrapText="1"/>
    </xf>
    <xf numFmtId="0" fontId="0" fillId="4" borderId="1" xfId="0" applyFill="1" applyBorder="1" applyAlignment="1">
      <alignment horizontal="center" vertical="center" wrapText="1"/>
    </xf>
    <xf numFmtId="0" fontId="0" fillId="3" borderId="1" xfId="0" applyFill="1" applyBorder="1" applyAlignment="1">
      <alignment horizontal="center" vertical="center" wrapText="1"/>
    </xf>
    <xf numFmtId="164" fontId="0" fillId="5" borderId="1" xfId="2" applyFont="1" applyFill="1" applyBorder="1" applyAlignment="1">
      <alignment horizontal="center"/>
    </xf>
    <xf numFmtId="0" fontId="1" fillId="3" borderId="10" xfId="0" applyFont="1" applyFill="1" applyBorder="1" applyAlignment="1">
      <alignment horizontal="center" vertical="center"/>
    </xf>
    <xf numFmtId="0" fontId="8" fillId="3" borderId="1" xfId="0" applyFont="1" applyFill="1" applyBorder="1" applyAlignment="1">
      <alignment horizontal="center" vertical="center"/>
    </xf>
    <xf numFmtId="0" fontId="0" fillId="3" borderId="5" xfId="0" applyFill="1" applyBorder="1" applyAlignment="1">
      <alignment horizontal="center" vertical="center" wrapText="1"/>
    </xf>
    <xf numFmtId="0" fontId="19" fillId="3" borderId="1" xfId="0" applyFont="1" applyFill="1" applyBorder="1" applyAlignment="1">
      <alignment horizontal="center" vertical="center"/>
    </xf>
    <xf numFmtId="0" fontId="1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0" fillId="4" borderId="5" xfId="0" applyFill="1" applyBorder="1" applyAlignment="1">
      <alignment horizontal="center" vertical="center" wrapText="1"/>
    </xf>
    <xf numFmtId="0" fontId="1" fillId="4" borderId="10" xfId="0" applyFont="1" applyFill="1" applyBorder="1" applyAlignment="1">
      <alignment horizontal="center" vertical="center"/>
    </xf>
    <xf numFmtId="0" fontId="1" fillId="6" borderId="8" xfId="0" applyFont="1" applyFill="1" applyBorder="1" applyAlignment="1">
      <alignment horizontal="right" vertical="center"/>
    </xf>
    <xf numFmtId="0" fontId="1" fillId="4" borderId="10" xfId="0" applyFont="1" applyFill="1" applyBorder="1" applyAlignment="1">
      <alignment horizontal="center" vertical="center" wrapText="1"/>
    </xf>
    <xf numFmtId="165" fontId="0" fillId="4" borderId="10" xfId="0" applyNumberFormat="1" applyFill="1" applyBorder="1" applyAlignment="1">
      <alignment horizontal="center" vertical="center"/>
    </xf>
    <xf numFmtId="0" fontId="1" fillId="3" borderId="10" xfId="0" applyFont="1" applyFill="1" applyBorder="1" applyAlignment="1">
      <alignment horizontal="center" vertical="center" wrapText="1"/>
    </xf>
    <xf numFmtId="165" fontId="0" fillId="3" borderId="10" xfId="0" applyNumberFormat="1" applyFill="1" applyBorder="1" applyAlignment="1">
      <alignment horizontal="center" vertical="center"/>
    </xf>
    <xf numFmtId="0" fontId="13" fillId="6" borderId="1" xfId="0" applyFont="1" applyFill="1" applyBorder="1" applyAlignment="1">
      <alignment horizontal="center" vertical="center" wrapText="1"/>
    </xf>
    <xf numFmtId="164" fontId="0" fillId="3" borderId="10" xfId="2" applyFont="1" applyFill="1" applyBorder="1" applyAlignment="1">
      <alignment horizontal="center" vertical="center"/>
    </xf>
    <xf numFmtId="0" fontId="13" fillId="11" borderId="1" xfId="0" applyFont="1" applyFill="1" applyBorder="1" applyAlignment="1">
      <alignment horizontal="center" vertical="center" wrapText="1"/>
    </xf>
    <xf numFmtId="164" fontId="0" fillId="4" borderId="10" xfId="2" applyFont="1" applyFill="1" applyBorder="1" applyAlignment="1">
      <alignment horizontal="center" vertical="center"/>
    </xf>
    <xf numFmtId="0" fontId="0" fillId="5" borderId="1" xfId="0" applyFill="1" applyBorder="1" applyAlignment="1">
      <alignment horizontal="center" vertical="center"/>
    </xf>
    <xf numFmtId="0" fontId="21" fillId="6"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1" fillId="15" borderId="8" xfId="0" applyFont="1" applyFill="1" applyBorder="1" applyAlignment="1">
      <alignment horizontal="right" vertical="center"/>
    </xf>
    <xf numFmtId="0" fontId="18" fillId="12" borderId="1" xfId="4" applyFont="1" applyFill="1" applyBorder="1" applyAlignment="1">
      <alignment horizontal="right" vertical="center"/>
    </xf>
    <xf numFmtId="0" fontId="18" fillId="12" borderId="27" xfId="4" applyFont="1" applyFill="1" applyBorder="1" applyAlignment="1">
      <alignment horizontal="right" vertical="center" wrapText="1"/>
    </xf>
    <xf numFmtId="0" fontId="18" fillId="12" borderId="1" xfId="4" applyFont="1" applyFill="1" applyBorder="1" applyAlignment="1">
      <alignment horizontal="right" vertical="center" wrapText="1"/>
    </xf>
    <xf numFmtId="0" fontId="18" fillId="12" borderId="31" xfId="0" applyFont="1" applyFill="1" applyBorder="1" applyAlignment="1">
      <alignment horizontal="right" vertical="center" wrapText="1"/>
    </xf>
    <xf numFmtId="0" fontId="0" fillId="0" borderId="1" xfId="0" applyBorder="1" applyAlignment="1">
      <alignment horizontal="left" vertical="center" wrapText="1"/>
    </xf>
    <xf numFmtId="0" fontId="0" fillId="5" borderId="16" xfId="0" applyFill="1" applyBorder="1"/>
    <xf numFmtId="0" fontId="49" fillId="5" borderId="0" xfId="0" applyFont="1" applyFill="1" applyAlignment="1">
      <alignment vertical="center"/>
    </xf>
    <xf numFmtId="0" fontId="38" fillId="5" borderId="0" xfId="0" applyFont="1" applyFill="1" applyAlignment="1">
      <alignment vertical="center"/>
    </xf>
    <xf numFmtId="0" fontId="53" fillId="5" borderId="0" xfId="0" applyFont="1" applyFill="1" applyAlignment="1">
      <alignment horizontal="center" vertical="center"/>
    </xf>
    <xf numFmtId="0" fontId="39" fillId="5" borderId="0" xfId="0" applyFont="1" applyFill="1" applyAlignment="1">
      <alignment vertical="center"/>
    </xf>
    <xf numFmtId="0" fontId="42" fillId="5" borderId="0" xfId="0" applyFont="1" applyFill="1" applyAlignment="1">
      <alignment horizontal="right" vertical="center"/>
    </xf>
    <xf numFmtId="0" fontId="43" fillId="5" borderId="0" xfId="0" applyFont="1" applyFill="1" applyAlignment="1">
      <alignment horizontal="right" vertical="center"/>
    </xf>
    <xf numFmtId="0" fontId="44" fillId="5" borderId="0" xfId="0" applyFont="1" applyFill="1" applyAlignment="1">
      <alignment horizontal="right" vertical="center"/>
    </xf>
    <xf numFmtId="0" fontId="45" fillId="5" borderId="0" xfId="0" applyFont="1" applyFill="1" applyAlignment="1">
      <alignment horizontal="center" vertical="center"/>
    </xf>
    <xf numFmtId="0" fontId="54" fillId="0" borderId="0" xfId="0" applyFont="1" applyAlignment="1">
      <alignment vertical="center"/>
    </xf>
    <xf numFmtId="0" fontId="56" fillId="5" borderId="0" xfId="0" applyFont="1" applyFill="1"/>
    <xf numFmtId="0" fontId="41" fillId="5" borderId="0" xfId="0" applyFont="1" applyFill="1" applyAlignment="1">
      <alignment vertical="center"/>
    </xf>
    <xf numFmtId="14" fontId="41" fillId="5" borderId="16" xfId="0" applyNumberFormat="1" applyFont="1" applyFill="1" applyBorder="1" applyAlignment="1">
      <alignment horizontal="center" vertical="center" wrapText="1"/>
    </xf>
    <xf numFmtId="0" fontId="55" fillId="5" borderId="0" xfId="0" applyFont="1" applyFill="1" applyAlignment="1">
      <alignment horizontal="center" vertical="center" wrapText="1"/>
    </xf>
    <xf numFmtId="0" fontId="0" fillId="0" borderId="1" xfId="0" quotePrefix="1" applyBorder="1" applyAlignment="1" applyProtection="1">
      <alignment horizontal="center" vertical="center"/>
      <protection locked="0"/>
    </xf>
    <xf numFmtId="0" fontId="2" fillId="4" borderId="1" xfId="0" applyFont="1" applyFill="1" applyBorder="1" applyAlignment="1">
      <alignment horizontal="left" vertical="center" wrapText="1"/>
    </xf>
    <xf numFmtId="0" fontId="0" fillId="0" borderId="1" xfId="0" applyBorder="1" applyAlignment="1" applyProtection="1">
      <alignment horizontal="left" vertical="center"/>
      <protection locked="0"/>
    </xf>
    <xf numFmtId="14" fontId="0" fillId="0" borderId="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lignment horizontal="left"/>
    </xf>
    <xf numFmtId="4" fontId="59" fillId="4" borderId="1" xfId="4" applyNumberFormat="1" applyFont="1" applyFill="1" applyBorder="1" applyAlignment="1">
      <alignment horizontal="center" vertical="center"/>
    </xf>
    <xf numFmtId="0" fontId="4" fillId="5" borderId="0" xfId="0" applyFont="1" applyFill="1"/>
    <xf numFmtId="4" fontId="59" fillId="5" borderId="1" xfId="4" applyNumberFormat="1" applyFont="1" applyFill="1" applyBorder="1" applyAlignment="1">
      <alignment horizontal="center" vertical="center"/>
    </xf>
    <xf numFmtId="4" fontId="11" fillId="4" borderId="1" xfId="4" applyNumberFormat="1" applyFont="1" applyFill="1" applyBorder="1" applyAlignment="1">
      <alignment horizontal="center" vertical="center"/>
    </xf>
    <xf numFmtId="4" fontId="59" fillId="3" borderId="1" xfId="4" applyNumberFormat="1" applyFont="1" applyFill="1" applyBorder="1" applyAlignment="1">
      <alignment horizontal="center" vertical="center"/>
    </xf>
    <xf numFmtId="4" fontId="11" fillId="3" borderId="1" xfId="4" applyNumberFormat="1" applyFont="1" applyFill="1" applyBorder="1" applyAlignment="1">
      <alignment horizontal="center" vertical="center"/>
    </xf>
    <xf numFmtId="0" fontId="18" fillId="12" borderId="0" xfId="0" applyFont="1" applyFill="1" applyAlignment="1">
      <alignment wrapText="1"/>
    </xf>
    <xf numFmtId="164" fontId="60" fillId="4" borderId="29" xfId="2" applyFont="1" applyFill="1" applyBorder="1" applyAlignment="1">
      <alignment horizontal="center" vertical="center" wrapText="1"/>
    </xf>
    <xf numFmtId="164" fontId="60" fillId="3" borderId="29" xfId="2" applyFont="1" applyFill="1" applyBorder="1" applyAlignment="1">
      <alignment horizontal="center" vertical="center" wrapText="1"/>
    </xf>
    <xf numFmtId="164" fontId="60" fillId="12" borderId="29" xfId="2" applyFont="1" applyFill="1" applyBorder="1" applyAlignment="1">
      <alignment horizontal="center" vertical="center" wrapText="1"/>
    </xf>
    <xf numFmtId="164" fontId="60" fillId="4" borderId="18" xfId="2" applyFont="1" applyFill="1" applyBorder="1" applyAlignment="1">
      <alignment horizontal="center" vertical="center" wrapText="1"/>
    </xf>
    <xf numFmtId="164" fontId="60" fillId="3" borderId="18" xfId="2" applyFont="1" applyFill="1" applyBorder="1" applyAlignment="1">
      <alignment horizontal="center" vertical="center" wrapText="1"/>
    </xf>
    <xf numFmtId="164" fontId="60" fillId="12" borderId="18" xfId="2" applyFont="1" applyFill="1" applyBorder="1" applyAlignment="1">
      <alignment horizontal="center" vertical="center" wrapText="1"/>
    </xf>
    <xf numFmtId="164" fontId="60" fillId="4" borderId="33" xfId="2" applyFont="1" applyFill="1" applyBorder="1" applyAlignment="1">
      <alignment horizontal="center" vertical="center" wrapText="1"/>
    </xf>
    <xf numFmtId="164" fontId="60" fillId="3" borderId="33" xfId="2" applyFont="1" applyFill="1" applyBorder="1" applyAlignment="1">
      <alignment horizontal="center" vertical="center" wrapText="1"/>
    </xf>
    <xf numFmtId="164" fontId="60" fillId="12" borderId="33" xfId="2" applyFont="1" applyFill="1" applyBorder="1" applyAlignment="1">
      <alignment horizontal="center" vertical="center" wrapText="1"/>
    </xf>
    <xf numFmtId="164" fontId="60" fillId="4" borderId="34" xfId="2" applyFont="1" applyFill="1" applyBorder="1" applyAlignment="1">
      <alignment horizontal="center" vertical="center" wrapText="1"/>
    </xf>
    <xf numFmtId="164" fontId="60" fillId="3" borderId="34" xfId="2" applyFont="1" applyFill="1" applyBorder="1" applyAlignment="1">
      <alignment horizontal="center" vertical="center" wrapText="1"/>
    </xf>
    <xf numFmtId="164" fontId="60" fillId="12" borderId="34" xfId="2" applyFont="1" applyFill="1" applyBorder="1" applyAlignment="1">
      <alignment horizontal="center" vertical="center" wrapText="1"/>
    </xf>
    <xf numFmtId="164" fontId="60" fillId="4" borderId="36" xfId="2" applyFont="1" applyFill="1" applyBorder="1" applyAlignment="1">
      <alignment horizontal="center" vertical="center" wrapText="1"/>
    </xf>
    <xf numFmtId="164" fontId="60" fillId="3" borderId="36" xfId="2" applyFont="1" applyFill="1" applyBorder="1" applyAlignment="1">
      <alignment horizontal="center" vertical="center" wrapText="1"/>
    </xf>
    <xf numFmtId="164" fontId="60" fillId="12" borderId="36" xfId="2" applyFont="1" applyFill="1" applyBorder="1" applyAlignment="1">
      <alignment horizontal="center" vertical="center" wrapText="1"/>
    </xf>
    <xf numFmtId="0" fontId="25" fillId="0" borderId="0" xfId="0" applyFont="1" applyAlignment="1">
      <alignment vertical="center"/>
    </xf>
    <xf numFmtId="4" fontId="11" fillId="5" borderId="1" xfId="4" applyNumberFormat="1" applyFont="1" applyFill="1" applyBorder="1" applyAlignment="1">
      <alignment horizontal="center" vertical="center"/>
    </xf>
    <xf numFmtId="1" fontId="0" fillId="4" borderId="1" xfId="0" applyNumberFormat="1" applyFill="1" applyBorder="1" applyAlignment="1">
      <alignment horizontal="center" vertical="center"/>
    </xf>
    <xf numFmtId="164" fontId="61" fillId="0" borderId="1" xfId="2" applyFont="1" applyBorder="1" applyAlignment="1">
      <alignment horizontal="center" vertical="center"/>
    </xf>
    <xf numFmtId="1" fontId="0" fillId="3" borderId="1" xfId="0" applyNumberFormat="1" applyFill="1" applyBorder="1" applyAlignment="1">
      <alignment horizontal="center" vertical="center"/>
    </xf>
    <xf numFmtId="0" fontId="62" fillId="0" borderId="1" xfId="0" applyFont="1" applyBorder="1" applyAlignment="1">
      <alignment vertical="center"/>
    </xf>
    <xf numFmtId="164" fontId="62" fillId="0" borderId="1" xfId="2" applyFont="1" applyBorder="1" applyAlignment="1">
      <alignment vertical="center"/>
    </xf>
    <xf numFmtId="164" fontId="1" fillId="6" borderId="1" xfId="0" applyNumberFormat="1" applyFont="1" applyFill="1" applyBorder="1" applyAlignment="1">
      <alignment vertical="center"/>
    </xf>
    <xf numFmtId="164" fontId="1" fillId="11" borderId="1" xfId="0" applyNumberFormat="1" applyFont="1" applyFill="1" applyBorder="1" applyAlignment="1">
      <alignment vertical="center"/>
    </xf>
    <xf numFmtId="43" fontId="0" fillId="4" borderId="1" xfId="1" applyFont="1" applyFill="1" applyBorder="1" applyAlignment="1">
      <alignment horizontal="center" vertical="center" wrapText="1"/>
    </xf>
    <xf numFmtId="43" fontId="0" fillId="3" borderId="1" xfId="1"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left"/>
    </xf>
    <xf numFmtId="164" fontId="0" fillId="0" borderId="1" xfId="2" applyFont="1" applyBorder="1" applyAlignment="1"/>
    <xf numFmtId="0" fontId="1" fillId="11" borderId="10" xfId="0" applyFont="1" applyFill="1" applyBorder="1" applyAlignment="1">
      <alignment horizontal="center" vertical="center"/>
    </xf>
    <xf numFmtId="0" fontId="1" fillId="17" borderId="10" xfId="0" applyFont="1" applyFill="1" applyBorder="1" applyAlignment="1">
      <alignment horizontal="center" vertical="center"/>
    </xf>
    <xf numFmtId="9" fontId="0" fillId="4" borderId="10" xfId="3" applyFont="1" applyFill="1" applyBorder="1" applyAlignment="1">
      <alignment vertical="center"/>
    </xf>
    <xf numFmtId="9" fontId="0" fillId="4" borderId="8" xfId="3" applyFont="1" applyFill="1" applyBorder="1" applyAlignment="1">
      <alignment vertical="center"/>
    </xf>
    <xf numFmtId="9" fontId="0" fillId="3" borderId="1" xfId="3" applyFont="1" applyFill="1" applyBorder="1" applyAlignment="1">
      <alignment vertical="center"/>
    </xf>
    <xf numFmtId="0" fontId="0" fillId="5" borderId="14" xfId="0" applyFill="1" applyBorder="1" applyAlignment="1">
      <alignment vertical="center"/>
    </xf>
    <xf numFmtId="0" fontId="13" fillId="4" borderId="1" xfId="0" applyFont="1" applyFill="1" applyBorder="1" applyAlignment="1">
      <alignment horizontal="right" vertical="center"/>
    </xf>
    <xf numFmtId="0" fontId="1" fillId="3" borderId="1" xfId="0" applyFont="1" applyFill="1" applyBorder="1" applyAlignment="1">
      <alignment vertical="center"/>
    </xf>
    <xf numFmtId="2" fontId="1" fillId="11" borderId="1" xfId="0" applyNumberFormat="1" applyFont="1" applyFill="1" applyBorder="1" applyAlignment="1">
      <alignment horizontal="center" vertical="center"/>
    </xf>
    <xf numFmtId="164" fontId="0" fillId="5" borderId="0" xfId="2" applyFont="1" applyFill="1" applyAlignment="1">
      <alignment horizontal="center" vertical="center"/>
    </xf>
    <xf numFmtId="4" fontId="0" fillId="4" borderId="1" xfId="0" applyNumberFormat="1" applyFill="1" applyBorder="1" applyAlignment="1">
      <alignment horizontal="center" vertical="center"/>
    </xf>
    <xf numFmtId="4" fontId="0" fillId="5" borderId="0" xfId="2" applyNumberFormat="1" applyFont="1" applyFill="1"/>
    <xf numFmtId="4" fontId="0" fillId="5" borderId="0" xfId="2" applyNumberFormat="1" applyFont="1" applyFill="1" applyAlignment="1">
      <alignment horizontal="center"/>
    </xf>
    <xf numFmtId="4" fontId="0" fillId="5" borderId="0" xfId="0" applyNumberFormat="1" applyFill="1"/>
    <xf numFmtId="4" fontId="0" fillId="3" borderId="1" xfId="0" applyNumberFormat="1" applyFill="1" applyBorder="1" applyAlignment="1">
      <alignment horizontal="center" vertical="center"/>
    </xf>
    <xf numFmtId="4" fontId="0" fillId="0" borderId="0" xfId="0" applyNumberFormat="1"/>
    <xf numFmtId="9" fontId="0" fillId="0" borderId="1" xfId="3" applyFont="1" applyFill="1" applyBorder="1" applyAlignment="1">
      <alignment horizontal="center" vertical="center"/>
    </xf>
    <xf numFmtId="0" fontId="1" fillId="9" borderId="10" xfId="0" applyFont="1" applyFill="1" applyBorder="1" applyAlignment="1">
      <alignment vertical="center"/>
    </xf>
    <xf numFmtId="0" fontId="1" fillId="9" borderId="17" xfId="0" applyFont="1" applyFill="1" applyBorder="1" applyAlignment="1">
      <alignment vertical="center"/>
    </xf>
    <xf numFmtId="0" fontId="1" fillId="9" borderId="8" xfId="0" applyFont="1" applyFill="1" applyBorder="1" applyAlignment="1">
      <alignment vertical="center"/>
    </xf>
    <xf numFmtId="1" fontId="19" fillId="4" borderId="5" xfId="0" applyNumberFormat="1" applyFont="1" applyFill="1" applyBorder="1" applyAlignment="1">
      <alignment horizontal="center" vertical="center" wrapText="1"/>
    </xf>
    <xf numFmtId="1" fontId="0" fillId="4" borderId="1" xfId="1" applyNumberFormat="1" applyFont="1" applyFill="1" applyBorder="1" applyAlignment="1">
      <alignment horizontal="center" vertical="center"/>
    </xf>
    <xf numFmtId="43" fontId="0" fillId="5" borderId="1" xfId="1" applyFont="1" applyFill="1" applyBorder="1" applyAlignment="1">
      <alignment horizontal="center" vertical="center"/>
    </xf>
    <xf numFmtId="1" fontId="0" fillId="5" borderId="1" xfId="1" applyNumberFormat="1" applyFont="1" applyFill="1" applyBorder="1" applyAlignment="1">
      <alignment horizontal="center" vertical="center"/>
    </xf>
    <xf numFmtId="44" fontId="0" fillId="4" borderId="1" xfId="0" applyNumberFormat="1" applyFill="1" applyBorder="1" applyAlignment="1">
      <alignment horizontal="center" vertical="center"/>
    </xf>
    <xf numFmtId="44" fontId="0" fillId="4" borderId="1" xfId="0" applyNumberFormat="1" applyFill="1" applyBorder="1" applyAlignment="1">
      <alignment vertical="center"/>
    </xf>
    <xf numFmtId="44" fontId="0" fillId="6" borderId="1" xfId="0" applyNumberFormat="1" applyFill="1" applyBorder="1" applyAlignment="1">
      <alignment vertical="center"/>
    </xf>
    <xf numFmtId="1" fontId="0" fillId="3" borderId="1" xfId="1" applyNumberFormat="1" applyFont="1" applyFill="1" applyBorder="1" applyAlignment="1">
      <alignment horizontal="center" vertical="center"/>
    </xf>
    <xf numFmtId="44" fontId="0" fillId="3" borderId="1" xfId="0" applyNumberFormat="1" applyFill="1" applyBorder="1" applyAlignment="1">
      <alignment horizontal="center" vertical="center"/>
    </xf>
    <xf numFmtId="44" fontId="0" fillId="3" borderId="1" xfId="0" applyNumberFormat="1" applyFill="1" applyBorder="1" applyAlignment="1">
      <alignment vertical="center"/>
    </xf>
    <xf numFmtId="44" fontId="0" fillId="15" borderId="1" xfId="0" applyNumberFormat="1" applyFill="1" applyBorder="1" applyAlignment="1">
      <alignment vertical="center"/>
    </xf>
    <xf numFmtId="44" fontId="0" fillId="11" borderId="1" xfId="0" applyNumberFormat="1" applyFill="1" applyBorder="1" applyAlignment="1">
      <alignment vertical="center"/>
    </xf>
    <xf numFmtId="1" fontId="0" fillId="0" borderId="0" xfId="0" applyNumberFormat="1"/>
    <xf numFmtId="0" fontId="1" fillId="4" borderId="5" xfId="0" applyFont="1" applyFill="1" applyBorder="1" applyAlignment="1">
      <alignment horizontal="center" vertical="center"/>
    </xf>
    <xf numFmtId="0" fontId="1" fillId="4" borderId="5" xfId="0" applyFont="1" applyFill="1" applyBorder="1" applyAlignment="1">
      <alignment horizontal="center" vertical="center" wrapText="1"/>
    </xf>
    <xf numFmtId="0" fontId="63" fillId="12" borderId="1" xfId="0" applyFont="1" applyFill="1" applyBorder="1" applyAlignment="1">
      <alignment horizontal="left" vertical="center"/>
    </xf>
    <xf numFmtId="0" fontId="1" fillId="3" borderId="5"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11" borderId="10" xfId="0" applyFont="1" applyFill="1" applyBorder="1" applyAlignment="1">
      <alignment horizontal="left" vertical="center"/>
    </xf>
    <xf numFmtId="0" fontId="1" fillId="11" borderId="17" xfId="0" applyFont="1" applyFill="1" applyBorder="1" applyAlignment="1">
      <alignment horizontal="left" vertical="center"/>
    </xf>
    <xf numFmtId="0" fontId="1" fillId="11" borderId="8" xfId="0" applyFont="1" applyFill="1" applyBorder="1" applyAlignment="1">
      <alignment horizontal="left" vertical="center"/>
    </xf>
    <xf numFmtId="0" fontId="8" fillId="4" borderId="4" xfId="0" applyFont="1" applyFill="1" applyBorder="1" applyAlignment="1">
      <alignment vertical="center" wrapText="1"/>
    </xf>
    <xf numFmtId="0" fontId="1" fillId="4" borderId="1" xfId="0" applyFont="1" applyFill="1" applyBorder="1" applyAlignment="1">
      <alignment vertical="center"/>
    </xf>
    <xf numFmtId="0" fontId="0" fillId="5" borderId="1" xfId="0" quotePrefix="1" applyFill="1" applyBorder="1"/>
    <xf numFmtId="0" fontId="0" fillId="4" borderId="1" xfId="0" quotePrefix="1" applyFill="1" applyBorder="1"/>
    <xf numFmtId="0" fontId="68" fillId="18" borderId="0" xfId="0" applyFont="1" applyFill="1" applyAlignment="1">
      <alignment vertical="center"/>
    </xf>
    <xf numFmtId="0" fontId="1" fillId="3" borderId="1" xfId="0" applyFont="1" applyFill="1" applyBorder="1" applyAlignment="1">
      <alignment vertical="center" wrapText="1"/>
    </xf>
    <xf numFmtId="0" fontId="8" fillId="3" borderId="4" xfId="0" applyFont="1" applyFill="1" applyBorder="1" applyAlignment="1">
      <alignment vertical="center" wrapText="1"/>
    </xf>
    <xf numFmtId="0" fontId="0" fillId="3" borderId="1" xfId="0" quotePrefix="1" applyFill="1" applyBorder="1"/>
    <xf numFmtId="43" fontId="3" fillId="10" borderId="14" xfId="1" applyFont="1" applyFill="1" applyBorder="1" applyAlignment="1">
      <alignment vertical="center"/>
    </xf>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1" fillId="7" borderId="5" xfId="0" applyFont="1" applyFill="1" applyBorder="1" applyAlignment="1">
      <alignment horizontal="center" vertical="center" wrapText="1"/>
    </xf>
    <xf numFmtId="0" fontId="0" fillId="7" borderId="1" xfId="0" quotePrefix="1" applyFill="1" applyBorder="1"/>
    <xf numFmtId="1" fontId="0" fillId="7" borderId="1" xfId="1" applyNumberFormat="1" applyFont="1" applyFill="1" applyBorder="1" applyAlignment="1">
      <alignment horizontal="center" vertical="center"/>
    </xf>
    <xf numFmtId="43" fontId="0" fillId="0" borderId="0" xfId="1" applyFont="1" applyAlignment="1">
      <alignment wrapText="1"/>
    </xf>
    <xf numFmtId="0" fontId="8" fillId="7" borderId="1" xfId="0" applyFont="1" applyFill="1" applyBorder="1" applyAlignment="1">
      <alignment horizontal="center" vertical="center" wrapText="1"/>
    </xf>
    <xf numFmtId="0" fontId="0" fillId="0" borderId="14" xfId="0" applyBorder="1" applyAlignment="1">
      <alignment horizontal="center"/>
    </xf>
    <xf numFmtId="0" fontId="0" fillId="0" borderId="0" xfId="0" applyAlignment="1">
      <alignment horizontal="center"/>
    </xf>
    <xf numFmtId="0" fontId="1" fillId="8" borderId="16" xfId="0" applyFont="1" applyFill="1" applyBorder="1" applyAlignment="1">
      <alignment horizontal="center" vertical="center"/>
    </xf>
    <xf numFmtId="0" fontId="1" fillId="8" borderId="9" xfId="0" applyFont="1" applyFill="1" applyBorder="1" applyAlignment="1">
      <alignment horizontal="center" vertical="center"/>
    </xf>
    <xf numFmtId="0" fontId="1" fillId="12" borderId="1" xfId="0" applyFont="1" applyFill="1" applyBorder="1" applyAlignment="1">
      <alignment horizontal="left" vertical="center"/>
    </xf>
    <xf numFmtId="0" fontId="1" fillId="12" borderId="1" xfId="0" applyFont="1" applyFill="1" applyBorder="1" applyAlignment="1">
      <alignment horizontal="left" vertical="center" wrapText="1"/>
    </xf>
    <xf numFmtId="43" fontId="1" fillId="12" borderId="1" xfId="0" applyNumberFormat="1" applyFont="1" applyFill="1" applyBorder="1" applyAlignment="1">
      <alignment horizontal="left" vertical="center" wrapText="1"/>
    </xf>
    <xf numFmtId="0" fontId="8" fillId="12" borderId="1" xfId="0" applyFont="1" applyFill="1" applyBorder="1" applyAlignment="1">
      <alignment horizontal="left" vertical="center" wrapText="1"/>
    </xf>
    <xf numFmtId="0" fontId="32" fillId="5" borderId="10" xfId="0" applyFont="1" applyFill="1" applyBorder="1" applyAlignment="1">
      <alignment horizontal="center" vertical="top" wrapText="1"/>
    </xf>
    <xf numFmtId="0" fontId="32" fillId="5" borderId="8" xfId="0" applyFont="1" applyFill="1" applyBorder="1" applyAlignment="1">
      <alignment horizontal="center" vertical="top" wrapText="1"/>
    </xf>
    <xf numFmtId="0" fontId="1" fillId="12" borderId="12" xfId="0" applyFont="1" applyFill="1" applyBorder="1" applyAlignment="1">
      <alignment horizontal="left" vertical="center"/>
    </xf>
    <xf numFmtId="0" fontId="1" fillId="12" borderId="13" xfId="0" applyFont="1" applyFill="1" applyBorder="1" applyAlignment="1">
      <alignment horizontal="left" vertical="center"/>
    </xf>
    <xf numFmtId="0" fontId="1" fillId="12" borderId="14" xfId="0" applyFont="1" applyFill="1" applyBorder="1" applyAlignment="1">
      <alignment horizontal="left" vertical="center"/>
    </xf>
    <xf numFmtId="0" fontId="1" fillId="12" borderId="11" xfId="0" applyFont="1" applyFill="1" applyBorder="1" applyAlignment="1">
      <alignment horizontal="left" vertical="center"/>
    </xf>
    <xf numFmtId="0" fontId="1" fillId="12" borderId="15" xfId="0" applyFont="1" applyFill="1" applyBorder="1" applyAlignment="1">
      <alignment horizontal="left" vertical="center"/>
    </xf>
    <xf numFmtId="0" fontId="1" fillId="12" borderId="9" xfId="0" applyFont="1" applyFill="1" applyBorder="1" applyAlignment="1">
      <alignment horizontal="left" vertical="center"/>
    </xf>
    <xf numFmtId="0" fontId="15" fillId="0" borderId="0" xfId="0" applyFont="1" applyAlignment="1">
      <alignment horizontal="left" vertical="top" wrapText="1"/>
    </xf>
    <xf numFmtId="0" fontId="50" fillId="5" borderId="0" xfId="0" applyFont="1" applyFill="1" applyAlignment="1">
      <alignment horizontal="left" vertical="center"/>
    </xf>
    <xf numFmtId="0" fontId="0" fillId="5" borderId="45" xfId="0" applyFill="1" applyBorder="1" applyAlignment="1">
      <alignment horizontal="center"/>
    </xf>
    <xf numFmtId="0" fontId="0" fillId="5" borderId="16" xfId="0" applyFill="1" applyBorder="1" applyAlignment="1">
      <alignment horizontal="center"/>
    </xf>
    <xf numFmtId="0" fontId="46" fillId="5" borderId="0" xfId="0" applyFont="1" applyFill="1" applyAlignment="1">
      <alignment horizontal="center" vertical="center"/>
    </xf>
    <xf numFmtId="0" fontId="43" fillId="5" borderId="0" xfId="0" applyFont="1" applyFill="1" applyAlignment="1">
      <alignment horizontal="center" vertical="center"/>
    </xf>
    <xf numFmtId="0" fontId="47" fillId="5" borderId="0" xfId="0" applyFont="1" applyFill="1" applyAlignment="1">
      <alignment horizontal="center" vertical="center"/>
    </xf>
    <xf numFmtId="0" fontId="40" fillId="5" borderId="0" xfId="0" applyFont="1" applyFill="1" applyAlignment="1">
      <alignment horizontal="left" vertical="center"/>
    </xf>
    <xf numFmtId="0" fontId="48" fillId="5" borderId="0" xfId="0" applyFont="1" applyFill="1" applyAlignment="1">
      <alignment horizontal="left" vertical="center"/>
    </xf>
    <xf numFmtId="0" fontId="12" fillId="6" borderId="10"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8" xfId="0" applyFont="1" applyFill="1" applyBorder="1" applyAlignment="1">
      <alignment horizontal="center" vertical="center"/>
    </xf>
    <xf numFmtId="0" fontId="12" fillId="11" borderId="1" xfId="0" applyFont="1" applyFill="1" applyBorder="1" applyAlignment="1">
      <alignment horizontal="right" vertical="center"/>
    </xf>
    <xf numFmtId="0" fontId="12" fillId="6" borderId="1" xfId="0" applyFont="1" applyFill="1" applyBorder="1" applyAlignment="1">
      <alignment horizontal="right" vertical="center"/>
    </xf>
    <xf numFmtId="0" fontId="1" fillId="2" borderId="1" xfId="0" applyFont="1" applyFill="1" applyBorder="1" applyAlignment="1">
      <alignment horizontal="left" vertical="center"/>
    </xf>
    <xf numFmtId="0" fontId="1" fillId="4" borderId="1" xfId="0" applyFont="1" applyFill="1" applyBorder="1" applyAlignment="1">
      <alignment horizontal="left" vertical="center"/>
    </xf>
    <xf numFmtId="0" fontId="1" fillId="3" borderId="1" xfId="0" applyFont="1" applyFill="1" applyBorder="1" applyAlignment="1">
      <alignment horizontal="left" vertical="center"/>
    </xf>
    <xf numFmtId="0" fontId="0" fillId="3" borderId="1" xfId="0" applyFill="1" applyBorder="1" applyAlignment="1">
      <alignment horizontal="center" vertical="center" wrapText="1"/>
    </xf>
    <xf numFmtId="0" fontId="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1" fillId="4" borderId="1" xfId="0" applyFont="1" applyFill="1" applyBorder="1" applyAlignment="1">
      <alignment horizontal="center"/>
    </xf>
    <xf numFmtId="0" fontId="12" fillId="11" borderId="10" xfId="0" applyFont="1" applyFill="1" applyBorder="1" applyAlignment="1">
      <alignment horizontal="center" vertical="center"/>
    </xf>
    <xf numFmtId="0" fontId="12" fillId="11" borderId="17" xfId="0" applyFont="1" applyFill="1" applyBorder="1" applyAlignment="1">
      <alignment horizontal="center" vertical="center"/>
    </xf>
    <xf numFmtId="0" fontId="12" fillId="11" borderId="8" xfId="0" applyFont="1" applyFill="1" applyBorder="1" applyAlignment="1">
      <alignment horizontal="center" vertical="center"/>
    </xf>
    <xf numFmtId="0" fontId="1" fillId="3" borderId="1" xfId="0" applyFont="1" applyFill="1" applyBorder="1" applyAlignment="1">
      <alignment horizontal="center"/>
    </xf>
    <xf numFmtId="43" fontId="11" fillId="0" borderId="10" xfId="1" applyFont="1" applyBorder="1" applyAlignment="1">
      <alignment horizontal="center" vertical="center"/>
    </xf>
    <xf numFmtId="43" fontId="11" fillId="0" borderId="17" xfId="1" applyFont="1" applyBorder="1" applyAlignment="1">
      <alignment horizontal="center" vertical="center"/>
    </xf>
    <xf numFmtId="43" fontId="11" fillId="0" borderId="8" xfId="1" applyFont="1" applyBorder="1" applyAlignment="1">
      <alignment horizontal="center" vertical="center"/>
    </xf>
    <xf numFmtId="43" fontId="11" fillId="7" borderId="10" xfId="1" applyFont="1" applyFill="1" applyBorder="1" applyAlignment="1">
      <alignment horizontal="center" vertical="center"/>
    </xf>
    <xf numFmtId="43" fontId="11" fillId="7" borderId="17" xfId="1" applyFont="1" applyFill="1" applyBorder="1" applyAlignment="1">
      <alignment horizontal="center" vertical="center"/>
    </xf>
    <xf numFmtId="43" fontId="11" fillId="7" borderId="8" xfId="1" applyFont="1" applyFill="1" applyBorder="1" applyAlignment="1">
      <alignment horizontal="center" vertical="center"/>
    </xf>
    <xf numFmtId="43" fontId="0" fillId="7" borderId="1" xfId="1" applyFont="1" applyFill="1" applyBorder="1" applyAlignment="1">
      <alignment horizontal="center" vertical="center" wrapText="1"/>
    </xf>
    <xf numFmtId="43" fontId="1" fillId="7" borderId="1" xfId="1" applyFont="1" applyFill="1" applyBorder="1" applyAlignment="1">
      <alignment horizontal="center" vertical="center" wrapText="1"/>
    </xf>
    <xf numFmtId="43" fontId="0" fillId="7" borderId="3" xfId="1" applyFont="1" applyFill="1" applyBorder="1" applyAlignment="1">
      <alignment horizontal="center" vertical="center" wrapText="1"/>
    </xf>
    <xf numFmtId="43" fontId="0" fillId="7" borderId="5" xfId="1" applyFont="1" applyFill="1" applyBorder="1" applyAlignment="1">
      <alignment horizontal="center" vertical="center" wrapText="1"/>
    </xf>
    <xf numFmtId="43" fontId="21" fillId="10" borderId="1" xfId="1" applyFont="1" applyFill="1" applyBorder="1" applyAlignment="1">
      <alignment horizontal="left" vertical="center"/>
    </xf>
    <xf numFmtId="43" fontId="1" fillId="7" borderId="3" xfId="1" applyFont="1" applyFill="1" applyBorder="1" applyAlignment="1">
      <alignment horizontal="center" vertical="center" wrapText="1"/>
    </xf>
    <xf numFmtId="43" fontId="1" fillId="7" borderId="5" xfId="1" applyFont="1" applyFill="1" applyBorder="1" applyAlignment="1">
      <alignment horizontal="center" vertical="center" wrapText="1"/>
    </xf>
    <xf numFmtId="43" fontId="3" fillId="10" borderId="10" xfId="1" applyFont="1" applyFill="1" applyBorder="1" applyAlignment="1">
      <alignment horizontal="right" vertical="center"/>
    </xf>
    <xf numFmtId="43" fontId="3" fillId="10" borderId="8" xfId="1" applyFont="1" applyFill="1" applyBorder="1" applyAlignment="1">
      <alignment horizontal="right" vertical="center"/>
    </xf>
    <xf numFmtId="43" fontId="1" fillId="10" borderId="15" xfId="1" applyFont="1" applyFill="1" applyBorder="1" applyAlignment="1">
      <alignment horizontal="left" vertical="center"/>
    </xf>
    <xf numFmtId="43" fontId="1" fillId="10" borderId="16" xfId="1" applyFont="1" applyFill="1" applyBorder="1" applyAlignment="1">
      <alignment horizontal="left" vertical="center"/>
    </xf>
    <xf numFmtId="43" fontId="1" fillId="7" borderId="3" xfId="1" applyFont="1" applyFill="1" applyBorder="1" applyAlignment="1">
      <alignment horizontal="center" vertical="center"/>
    </xf>
    <xf numFmtId="43" fontId="1" fillId="7" borderId="5" xfId="1" applyFont="1" applyFill="1" applyBorder="1" applyAlignment="1">
      <alignment horizontal="center" vertical="center"/>
    </xf>
    <xf numFmtId="43" fontId="1" fillId="10" borderId="10" xfId="1" applyFont="1" applyFill="1" applyBorder="1" applyAlignment="1">
      <alignment horizontal="right" vertical="center"/>
    </xf>
    <xf numFmtId="43" fontId="1" fillId="10" borderId="17" xfId="1" applyFont="1" applyFill="1" applyBorder="1" applyAlignment="1">
      <alignment horizontal="right" vertical="center"/>
    </xf>
    <xf numFmtId="43" fontId="1" fillId="10" borderId="8" xfId="1" applyFont="1" applyFill="1" applyBorder="1" applyAlignment="1">
      <alignment horizontal="right" vertical="center"/>
    </xf>
    <xf numFmtId="43" fontId="3" fillId="10" borderId="1" xfId="1" applyFont="1" applyFill="1" applyBorder="1" applyAlignment="1">
      <alignment horizontal="right" vertical="center"/>
    </xf>
    <xf numFmtId="43" fontId="3" fillId="10" borderId="1" xfId="1" applyFont="1" applyFill="1" applyBorder="1" applyAlignment="1">
      <alignment horizontal="center" vertical="center"/>
    </xf>
    <xf numFmtId="43" fontId="1" fillId="10" borderId="10" xfId="1" applyFont="1" applyFill="1" applyBorder="1" applyAlignment="1">
      <alignment horizontal="left" vertical="center"/>
    </xf>
    <xf numFmtId="43" fontId="1" fillId="10" borderId="8" xfId="1" applyFont="1" applyFill="1" applyBorder="1" applyAlignment="1">
      <alignment horizontal="left" vertical="center"/>
    </xf>
    <xf numFmtId="43" fontId="1" fillId="0" borderId="0" xfId="1" applyFont="1" applyAlignment="1">
      <alignment horizontal="center" vertical="center"/>
    </xf>
    <xf numFmtId="43" fontId="1" fillId="7" borderId="1" xfId="1" applyFont="1" applyFill="1" applyBorder="1" applyAlignment="1">
      <alignment horizontal="center" vertical="center"/>
    </xf>
    <xf numFmtId="43" fontId="0" fillId="10" borderId="1" xfId="1" applyFont="1" applyFill="1" applyBorder="1" applyAlignment="1">
      <alignment horizontal="center" vertical="center" wrapText="1"/>
    </xf>
    <xf numFmtId="164" fontId="0" fillId="5" borderId="1" xfId="2" applyFont="1" applyFill="1" applyBorder="1" applyAlignment="1">
      <alignment horizontal="center"/>
    </xf>
    <xf numFmtId="43" fontId="14" fillId="2" borderId="1" xfId="1" applyFont="1" applyFill="1" applyBorder="1" applyAlignment="1">
      <alignment horizontal="left" vertical="center"/>
    </xf>
    <xf numFmtId="43" fontId="14" fillId="10" borderId="1" xfId="1" applyFont="1" applyFill="1" applyBorder="1" applyAlignment="1">
      <alignment horizontal="left" vertical="center"/>
    </xf>
    <xf numFmtId="43" fontId="1" fillId="7" borderId="10" xfId="1" applyFont="1" applyFill="1" applyBorder="1" applyAlignment="1">
      <alignment horizontal="left" vertical="center"/>
    </xf>
    <xf numFmtId="43" fontId="1" fillId="7" borderId="17" xfId="1" applyFont="1" applyFill="1" applyBorder="1" applyAlignment="1">
      <alignment horizontal="left" vertical="center"/>
    </xf>
    <xf numFmtId="43" fontId="1" fillId="7" borderId="8" xfId="1" applyFont="1" applyFill="1" applyBorder="1" applyAlignment="1">
      <alignment horizontal="left" vertical="center"/>
    </xf>
    <xf numFmtId="164" fontId="0" fillId="0" borderId="3" xfId="2" applyFont="1" applyBorder="1" applyAlignment="1">
      <alignment horizontal="center"/>
    </xf>
    <xf numFmtId="164" fontId="0" fillId="0" borderId="4" xfId="2" applyFont="1" applyBorder="1" applyAlignment="1">
      <alignment horizontal="center"/>
    </xf>
    <xf numFmtId="164" fontId="0" fillId="0" borderId="5" xfId="2" applyFont="1" applyBorder="1" applyAlignment="1">
      <alignment horizontal="center"/>
    </xf>
    <xf numFmtId="43" fontId="1" fillId="10" borderId="1" xfId="1" applyFont="1" applyFill="1" applyBorder="1" applyAlignment="1">
      <alignment horizontal="righ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 fillId="10" borderId="1" xfId="0" applyFont="1" applyFill="1" applyBorder="1" applyAlignment="1">
      <alignment horizontal="left" vertical="center"/>
    </xf>
    <xf numFmtId="0" fontId="8" fillId="7" borderId="4"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4"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15" xfId="0" applyFont="1" applyFill="1" applyBorder="1" applyAlignment="1">
      <alignment horizontal="center" vertical="center"/>
    </xf>
    <xf numFmtId="0" fontId="8" fillId="7" borderId="16" xfId="0" applyFont="1" applyFill="1" applyBorder="1" applyAlignment="1">
      <alignment horizontal="center" vertical="center"/>
    </xf>
    <xf numFmtId="0" fontId="8" fillId="7" borderId="9" xfId="0" applyFont="1" applyFill="1" applyBorder="1" applyAlignment="1">
      <alignment horizontal="center" vertical="center"/>
    </xf>
    <xf numFmtId="0" fontId="8" fillId="7" borderId="14"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16"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10" borderId="0" xfId="0" applyFont="1" applyFill="1" applyAlignment="1">
      <alignment horizontal="center" vertical="center" wrapText="1"/>
    </xf>
    <xf numFmtId="0" fontId="1" fillId="10" borderId="5" xfId="0" applyFont="1" applyFill="1" applyBorder="1" applyAlignment="1">
      <alignment horizontal="center"/>
    </xf>
    <xf numFmtId="0" fontId="8" fillId="7" borderId="3"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9" xfId="0" applyFont="1" applyFill="1" applyBorder="1" applyAlignment="1">
      <alignment horizontal="center" vertical="center" wrapText="1"/>
    </xf>
    <xf numFmtId="164" fontId="0" fillId="0" borderId="3" xfId="2" applyFont="1" applyBorder="1" applyAlignment="1">
      <alignment horizontal="center" vertical="center"/>
    </xf>
    <xf numFmtId="164" fontId="0" fillId="0" borderId="4" xfId="2" applyFont="1" applyBorder="1" applyAlignment="1">
      <alignment horizontal="center" vertical="center"/>
    </xf>
    <xf numFmtId="164" fontId="0" fillId="0" borderId="5" xfId="2" applyFont="1" applyBorder="1" applyAlignment="1">
      <alignment horizontal="center" vertical="center"/>
    </xf>
    <xf numFmtId="164" fontId="0" fillId="7" borderId="3" xfId="2" applyFont="1" applyFill="1" applyBorder="1" applyAlignment="1">
      <alignment horizontal="center" vertical="center" wrapText="1"/>
    </xf>
    <xf numFmtId="164" fontId="0" fillId="7" borderId="4" xfId="2" applyFont="1" applyFill="1" applyBorder="1" applyAlignment="1">
      <alignment horizontal="center" vertical="center" wrapText="1"/>
    </xf>
    <xf numFmtId="164" fontId="0" fillId="7" borderId="5" xfId="2" applyFont="1" applyFill="1" applyBorder="1" applyAlignment="1">
      <alignment horizontal="center" vertical="center" wrapText="1"/>
    </xf>
    <xf numFmtId="0" fontId="0" fillId="0" borderId="10" xfId="0" applyBorder="1" applyAlignment="1">
      <alignment horizontal="center"/>
    </xf>
    <xf numFmtId="0" fontId="0" fillId="0" borderId="8" xfId="0" applyBorder="1" applyAlignment="1">
      <alignment horizontal="center"/>
    </xf>
    <xf numFmtId="0" fontId="16" fillId="5" borderId="1" xfId="0" applyFont="1" applyFill="1" applyBorder="1" applyAlignment="1">
      <alignment horizontal="center" vertical="center"/>
    </xf>
    <xf numFmtId="0" fontId="1" fillId="10" borderId="1" xfId="0" applyFont="1" applyFill="1" applyBorder="1" applyAlignment="1">
      <alignment horizontal="center" vertical="center" wrapText="1"/>
    </xf>
    <xf numFmtId="43" fontId="26" fillId="2" borderId="14" xfId="1" applyFont="1" applyFill="1" applyBorder="1" applyAlignment="1">
      <alignment horizontal="left" vertical="center"/>
    </xf>
    <xf numFmtId="43" fontId="26" fillId="2" borderId="0" xfId="1" applyFont="1" applyFill="1" applyBorder="1" applyAlignment="1">
      <alignment horizontal="left" vertical="center"/>
    </xf>
    <xf numFmtId="49" fontId="64" fillId="0" borderId="14" xfId="1" applyNumberFormat="1" applyFont="1" applyBorder="1" applyAlignment="1">
      <alignment horizontal="center" vertical="center" wrapText="1"/>
    </xf>
    <xf numFmtId="49" fontId="64" fillId="0" borderId="0" xfId="1" applyNumberFormat="1" applyFont="1" applyBorder="1" applyAlignment="1">
      <alignment horizontal="center" vertical="center" wrapText="1"/>
    </xf>
    <xf numFmtId="43" fontId="1" fillId="10" borderId="14" xfId="1" applyFont="1" applyFill="1" applyBorder="1" applyAlignment="1">
      <alignment horizontal="right" vertical="center"/>
    </xf>
    <xf numFmtId="43" fontId="1" fillId="10" borderId="0" xfId="1" applyFont="1" applyFill="1" applyBorder="1" applyAlignment="1">
      <alignment horizontal="right" vertical="center"/>
    </xf>
    <xf numFmtId="43" fontId="1" fillId="10" borderId="11" xfId="1" applyFont="1" applyFill="1" applyBorder="1" applyAlignment="1">
      <alignment horizontal="right" vertical="center"/>
    </xf>
    <xf numFmtId="0" fontId="8" fillId="4" borderId="15"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9" xfId="0" applyFont="1" applyFill="1" applyBorder="1" applyAlignment="1">
      <alignment horizontal="center" vertical="center"/>
    </xf>
    <xf numFmtId="0" fontId="0" fillId="5" borderId="1" xfId="0" quotePrefix="1" applyFill="1" applyBorder="1" applyAlignment="1">
      <alignment horizontal="left"/>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5" xfId="0" applyFont="1" applyFill="1" applyBorder="1" applyAlignment="1">
      <alignment horizontal="center" vertical="center"/>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16"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0" xfId="0" applyFont="1" applyFill="1" applyAlignment="1">
      <alignment horizontal="center" vertical="center" wrapText="1"/>
    </xf>
    <xf numFmtId="0" fontId="1" fillId="6" borderId="5" xfId="0" applyFont="1" applyFill="1" applyBorder="1" applyAlignment="1">
      <alignment horizontal="center"/>
    </xf>
    <xf numFmtId="0" fontId="1" fillId="6" borderId="1" xfId="0" applyFont="1" applyFill="1" applyBorder="1" applyAlignment="1">
      <alignment horizontal="center" vertical="center" wrapText="1"/>
    </xf>
    <xf numFmtId="164" fontId="0" fillId="4" borderId="3" xfId="2" applyFont="1" applyFill="1" applyBorder="1" applyAlignment="1">
      <alignment horizontal="center" vertical="center"/>
    </xf>
    <xf numFmtId="164" fontId="0" fillId="4" borderId="4" xfId="2" applyFont="1" applyFill="1" applyBorder="1" applyAlignment="1">
      <alignment horizontal="center" vertical="center"/>
    </xf>
    <xf numFmtId="164" fontId="0" fillId="4" borderId="5" xfId="2" applyFont="1" applyFill="1" applyBorder="1" applyAlignment="1">
      <alignment horizontal="center" vertical="center"/>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 fillId="4" borderId="10"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8" xfId="0" applyFont="1" applyFill="1" applyBorder="1" applyAlignment="1">
      <alignment horizontal="center" vertical="center"/>
    </xf>
    <xf numFmtId="0" fontId="1" fillId="11" borderId="1" xfId="0" applyFont="1" applyFill="1" applyBorder="1" applyAlignment="1">
      <alignment horizontal="right" vertical="center"/>
    </xf>
    <xf numFmtId="168" fontId="0" fillId="4" borderId="3" xfId="1" applyNumberFormat="1" applyFont="1" applyFill="1" applyBorder="1" applyAlignment="1">
      <alignment horizontal="center" vertical="center"/>
    </xf>
    <xf numFmtId="168" fontId="0" fillId="4" borderId="4" xfId="1" applyNumberFormat="1" applyFont="1" applyFill="1" applyBorder="1" applyAlignment="1">
      <alignment horizontal="center" vertical="center"/>
    </xf>
    <xf numFmtId="168" fontId="0" fillId="4" borderId="5" xfId="1" applyNumberFormat="1" applyFont="1" applyFill="1" applyBorder="1" applyAlignment="1">
      <alignment horizontal="center" vertical="center"/>
    </xf>
    <xf numFmtId="164" fontId="0" fillId="5" borderId="3" xfId="2" applyFont="1" applyFill="1" applyBorder="1" applyAlignment="1">
      <alignment horizontal="center" vertical="center"/>
    </xf>
    <xf numFmtId="164" fontId="0" fillId="5" borderId="4" xfId="2" applyFont="1" applyFill="1" applyBorder="1" applyAlignment="1">
      <alignment horizontal="center" vertical="center"/>
    </xf>
    <xf numFmtId="164" fontId="0" fillId="5" borderId="5" xfId="2" applyFont="1" applyFill="1" applyBorder="1" applyAlignment="1">
      <alignment horizontal="center" vertical="center"/>
    </xf>
    <xf numFmtId="0" fontId="1" fillId="4" borderId="1" xfId="0" applyFont="1" applyFill="1" applyBorder="1" applyAlignment="1">
      <alignment horizontal="center" vertical="center" wrapText="1"/>
    </xf>
    <xf numFmtId="0" fontId="1" fillId="6" borderId="10" xfId="0" applyFont="1" applyFill="1" applyBorder="1" applyAlignment="1">
      <alignment horizontal="right" vertical="center"/>
    </xf>
    <xf numFmtId="0" fontId="1" fillId="6" borderId="17" xfId="0" applyFont="1" applyFill="1" applyBorder="1" applyAlignment="1">
      <alignment horizontal="right" vertical="center"/>
    </xf>
    <xf numFmtId="0" fontId="1" fillId="6" borderId="8" xfId="0" applyFont="1" applyFill="1" applyBorder="1" applyAlignment="1">
      <alignment horizontal="right" vertical="center"/>
    </xf>
    <xf numFmtId="0" fontId="1" fillId="6" borderId="1" xfId="0" applyFont="1" applyFill="1" applyBorder="1" applyAlignment="1">
      <alignment horizontal="left" vertical="center"/>
    </xf>
    <xf numFmtId="0" fontId="1" fillId="4" borderId="10"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1" fillId="4" borderId="1" xfId="0" applyFont="1" applyFill="1" applyBorder="1" applyAlignment="1">
      <alignment horizontal="center" vertical="center"/>
    </xf>
    <xf numFmtId="0" fontId="1" fillId="4" borderId="3"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6" borderId="1" xfId="0" applyFont="1" applyFill="1" applyBorder="1" applyAlignment="1">
      <alignment horizontal="right" vertical="center"/>
    </xf>
    <xf numFmtId="0" fontId="8" fillId="4" borderId="3" xfId="0" applyFont="1" applyFill="1" applyBorder="1" applyAlignment="1">
      <alignment horizontal="center" vertical="center"/>
    </xf>
    <xf numFmtId="0" fontId="8" fillId="4" borderId="5"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9" xfId="0" applyFont="1" applyFill="1" applyBorder="1" applyAlignment="1">
      <alignment horizontal="center" vertical="center"/>
    </xf>
    <xf numFmtId="0" fontId="8" fillId="4" borderId="4" xfId="0" applyFont="1" applyFill="1" applyBorder="1" applyAlignment="1">
      <alignment horizontal="center" vertical="center"/>
    </xf>
    <xf numFmtId="0" fontId="1" fillId="6" borderId="1" xfId="0" applyFont="1" applyFill="1" applyBorder="1" applyAlignment="1">
      <alignment horizontal="center"/>
    </xf>
    <xf numFmtId="44" fontId="1" fillId="6" borderId="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6" borderId="10" xfId="0" applyFont="1" applyFill="1" applyBorder="1" applyAlignment="1">
      <alignment horizontal="left" vertical="center"/>
    </xf>
    <xf numFmtId="0" fontId="1" fillId="6" borderId="17" xfId="0" applyFont="1" applyFill="1" applyBorder="1" applyAlignment="1">
      <alignment horizontal="left" vertical="center"/>
    </xf>
    <xf numFmtId="0" fontId="1" fillId="6" borderId="8" xfId="0" applyFont="1" applyFill="1" applyBorder="1" applyAlignment="1">
      <alignment horizontal="left" vertical="center"/>
    </xf>
    <xf numFmtId="0" fontId="8" fillId="4" borderId="10"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center" wrapText="1"/>
    </xf>
    <xf numFmtId="0" fontId="0" fillId="4" borderId="5" xfId="0" applyFill="1" applyBorder="1" applyAlignment="1">
      <alignment horizontal="center" vertical="center" wrapText="1"/>
    </xf>
    <xf numFmtId="0" fontId="22" fillId="6" borderId="1" xfId="0" applyFont="1" applyFill="1" applyBorder="1" applyAlignment="1">
      <alignment horizontal="left" vertical="center"/>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44" fontId="1" fillId="11" borderId="1" xfId="0" applyNumberFormat="1" applyFont="1" applyFill="1" applyBorder="1" applyAlignment="1">
      <alignment horizontal="center" vertical="center"/>
    </xf>
    <xf numFmtId="0" fontId="1" fillId="11" borderId="10" xfId="0" applyFont="1" applyFill="1" applyBorder="1" applyAlignment="1">
      <alignment horizontal="right" vertical="center"/>
    </xf>
    <xf numFmtId="0" fontId="1" fillId="11" borderId="17" xfId="0" applyFont="1" applyFill="1" applyBorder="1" applyAlignment="1">
      <alignment horizontal="right" vertical="center"/>
    </xf>
    <xf numFmtId="0" fontId="1" fillId="11" borderId="8" xfId="0" applyFont="1" applyFill="1" applyBorder="1" applyAlignment="1">
      <alignment horizontal="right" vertical="center"/>
    </xf>
    <xf numFmtId="0" fontId="22" fillId="11" borderId="1" xfId="0" applyFont="1" applyFill="1" applyBorder="1" applyAlignment="1">
      <alignment horizontal="left" vertical="center"/>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11" borderId="1" xfId="0" applyFont="1" applyFill="1" applyBorder="1" applyAlignment="1">
      <alignment horizontal="left"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 xfId="0" applyFont="1" applyFill="1" applyBorder="1" applyAlignment="1">
      <alignment horizontal="center" vertical="center"/>
    </xf>
    <xf numFmtId="0" fontId="19" fillId="3" borderId="1" xfId="0" applyFont="1" applyFill="1" applyBorder="1" applyAlignment="1">
      <alignment horizontal="center" vertical="center"/>
    </xf>
    <xf numFmtId="0" fontId="13" fillId="11" borderId="1" xfId="0" applyFont="1" applyFill="1" applyBorder="1" applyAlignment="1">
      <alignment horizontal="right" vertical="center"/>
    </xf>
    <xf numFmtId="0" fontId="19" fillId="3"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164" fontId="0" fillId="3" borderId="3" xfId="2" applyFont="1" applyFill="1" applyBorder="1" applyAlignment="1">
      <alignment horizontal="center" vertical="center" wrapText="1"/>
    </xf>
    <xf numFmtId="164" fontId="0" fillId="3" borderId="4" xfId="2" applyFont="1" applyFill="1" applyBorder="1" applyAlignment="1">
      <alignment horizontal="center" vertical="center" wrapText="1"/>
    </xf>
    <xf numFmtId="164" fontId="0" fillId="3" borderId="5" xfId="2" applyFont="1" applyFill="1" applyBorder="1" applyAlignment="1">
      <alignment horizontal="center" vertical="center" wrapText="1"/>
    </xf>
    <xf numFmtId="0" fontId="13" fillId="6" borderId="10" xfId="0" applyFont="1" applyFill="1" applyBorder="1" applyAlignment="1">
      <alignment horizontal="right" vertical="center"/>
    </xf>
    <xf numFmtId="0" fontId="13" fillId="6" borderId="17" xfId="0" applyFont="1" applyFill="1" applyBorder="1" applyAlignment="1">
      <alignment horizontal="right" vertical="center"/>
    </xf>
    <xf numFmtId="0" fontId="13" fillId="6" borderId="8" xfId="0" applyFont="1" applyFill="1" applyBorder="1" applyAlignment="1">
      <alignment horizontal="right" vertical="center"/>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3" fillId="6" borderId="1" xfId="0" applyFont="1" applyFill="1" applyBorder="1" applyAlignment="1">
      <alignment horizontal="right" vertical="center"/>
    </xf>
    <xf numFmtId="0" fontId="13" fillId="11" borderId="10" xfId="0" applyFont="1" applyFill="1" applyBorder="1" applyAlignment="1">
      <alignment horizontal="right" vertical="center"/>
    </xf>
    <xf numFmtId="0" fontId="13" fillId="11" borderId="17" xfId="0" applyFont="1" applyFill="1" applyBorder="1" applyAlignment="1">
      <alignment horizontal="right" vertical="center"/>
    </xf>
    <xf numFmtId="0" fontId="13" fillId="11" borderId="8" xfId="0" applyFont="1" applyFill="1" applyBorder="1" applyAlignment="1">
      <alignment horizontal="right" vertical="center"/>
    </xf>
    <xf numFmtId="0" fontId="30" fillId="9" borderId="1" xfId="0" applyFont="1" applyFill="1" applyBorder="1" applyAlignment="1">
      <alignment horizontal="left" vertical="center"/>
    </xf>
    <xf numFmtId="0" fontId="21" fillId="6" borderId="1" xfId="0" applyFont="1" applyFill="1" applyBorder="1" applyAlignment="1">
      <alignment horizontal="left" vertical="center"/>
    </xf>
    <xf numFmtId="0" fontId="30" fillId="9" borderId="14" xfId="0" applyFont="1" applyFill="1" applyBorder="1" applyAlignment="1">
      <alignment horizontal="left" vertical="center"/>
    </xf>
    <xf numFmtId="0" fontId="30" fillId="9" borderId="0" xfId="0" applyFont="1" applyFill="1" applyAlignment="1">
      <alignment horizontal="left" vertical="center"/>
    </xf>
    <xf numFmtId="0" fontId="8" fillId="3" borderId="4"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8" xfId="0" applyFont="1" applyFill="1" applyBorder="1" applyAlignment="1">
      <alignment horizontal="center" vertical="center"/>
    </xf>
    <xf numFmtId="0" fontId="21" fillId="11" borderId="1" xfId="0" applyFont="1" applyFill="1" applyBorder="1" applyAlignment="1">
      <alignment horizontal="left" vertical="center"/>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1" fillId="11" borderId="10" xfId="0" applyFont="1" applyFill="1" applyBorder="1" applyAlignment="1">
      <alignment horizontal="left" vertical="center"/>
    </xf>
    <xf numFmtId="0" fontId="1" fillId="11" borderId="17" xfId="0" applyFont="1" applyFill="1" applyBorder="1" applyAlignment="1">
      <alignment horizontal="left" vertical="center"/>
    </xf>
    <xf numFmtId="0" fontId="1" fillId="11" borderId="8" xfId="0" applyFont="1" applyFill="1" applyBorder="1" applyAlignment="1">
      <alignment horizontal="left" vertical="center"/>
    </xf>
    <xf numFmtId="0" fontId="1"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0" xfId="0" applyFont="1" applyFill="1" applyAlignment="1">
      <alignment horizontal="center" vertical="center" wrapText="1"/>
    </xf>
    <xf numFmtId="0" fontId="8" fillId="3" borderId="16"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8" fillId="11" borderId="0" xfId="0" applyFont="1" applyFill="1" applyAlignment="1">
      <alignment horizontal="center" vertical="center" wrapText="1"/>
    </xf>
    <xf numFmtId="0" fontId="1" fillId="11" borderId="5" xfId="0" applyFont="1" applyFill="1" applyBorder="1" applyAlignment="1">
      <alignment horizontal="center"/>
    </xf>
    <xf numFmtId="0" fontId="1" fillId="6" borderId="10"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8"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17" xfId="0" applyFont="1" applyFill="1" applyBorder="1" applyAlignment="1">
      <alignment horizontal="center" vertical="center"/>
    </xf>
    <xf numFmtId="0" fontId="1" fillId="11" borderId="8" xfId="0" applyFont="1" applyFill="1" applyBorder="1" applyAlignment="1">
      <alignment horizontal="center" vertical="center"/>
    </xf>
    <xf numFmtId="168" fontId="0" fillId="3" borderId="3" xfId="1" applyNumberFormat="1" applyFont="1" applyFill="1" applyBorder="1" applyAlignment="1">
      <alignment horizontal="center" vertical="center"/>
    </xf>
    <xf numFmtId="168" fontId="0" fillId="3" borderId="4" xfId="1" applyNumberFormat="1" applyFont="1" applyFill="1" applyBorder="1" applyAlignment="1">
      <alignment horizontal="center" vertical="center"/>
    </xf>
    <xf numFmtId="168" fontId="0" fillId="3" borderId="5" xfId="1" applyNumberFormat="1" applyFont="1" applyFill="1" applyBorder="1" applyAlignment="1">
      <alignment horizontal="center" vertical="center"/>
    </xf>
    <xf numFmtId="0" fontId="21" fillId="3" borderId="10" xfId="0" applyFont="1" applyFill="1" applyBorder="1" applyAlignment="1">
      <alignment horizontal="left" vertical="center"/>
    </xf>
    <xf numFmtId="0" fontId="21" fillId="3" borderId="17" xfId="0" applyFont="1" applyFill="1" applyBorder="1" applyAlignment="1">
      <alignment horizontal="left" vertical="center"/>
    </xf>
    <xf numFmtId="0" fontId="21" fillId="3" borderId="8" xfId="0" applyFont="1" applyFill="1" applyBorder="1" applyAlignment="1">
      <alignment horizontal="left" vertical="center"/>
    </xf>
    <xf numFmtId="0" fontId="21" fillId="4" borderId="1" xfId="0" applyFont="1" applyFill="1" applyBorder="1" applyAlignment="1">
      <alignment horizontal="left" vertical="center"/>
    </xf>
    <xf numFmtId="0" fontId="0" fillId="3" borderId="10" xfId="0" applyFill="1" applyBorder="1" applyAlignment="1">
      <alignment horizontal="right" vertical="center" wrapText="1"/>
    </xf>
    <xf numFmtId="0" fontId="0" fillId="3" borderId="8" xfId="0" applyFill="1" applyBorder="1" applyAlignment="1">
      <alignment horizontal="right" vertical="center" wrapText="1"/>
    </xf>
    <xf numFmtId="9" fontId="0" fillId="3" borderId="10" xfId="3" applyFont="1" applyFill="1" applyBorder="1" applyAlignment="1">
      <alignment horizontal="center" vertical="center"/>
    </xf>
    <xf numFmtId="9" fontId="0" fillId="3" borderId="8" xfId="3" applyFont="1" applyFill="1" applyBorder="1" applyAlignment="1">
      <alignment horizontal="center" vertical="center"/>
    </xf>
    <xf numFmtId="0" fontId="1" fillId="3" borderId="10" xfId="0" applyFont="1" applyFill="1" applyBorder="1" applyAlignment="1">
      <alignment horizontal="center"/>
    </xf>
    <xf numFmtId="0" fontId="1" fillId="3" borderId="17" xfId="0" applyFont="1" applyFill="1" applyBorder="1" applyAlignment="1">
      <alignment horizontal="center"/>
    </xf>
    <xf numFmtId="0" fontId="1" fillId="3" borderId="8" xfId="0" applyFont="1" applyFill="1" applyBorder="1" applyAlignment="1">
      <alignment horizontal="center"/>
    </xf>
    <xf numFmtId="0" fontId="1" fillId="3" borderId="1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11" borderId="1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1" fillId="11" borderId="0" xfId="0" applyFont="1" applyFill="1" applyAlignment="1">
      <alignment horizontal="center" vertical="center" wrapText="1"/>
    </xf>
    <xf numFmtId="0" fontId="1" fillId="11" borderId="11"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0" fillId="0" borderId="12"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9" xfId="0" applyBorder="1" applyAlignment="1">
      <alignment horizontal="center"/>
    </xf>
    <xf numFmtId="0" fontId="1" fillId="4" borderId="10" xfId="0" applyFont="1" applyFill="1" applyBorder="1" applyAlignment="1">
      <alignment horizontal="center"/>
    </xf>
    <xf numFmtId="0" fontId="1" fillId="4" borderId="17" xfId="0" applyFont="1" applyFill="1" applyBorder="1" applyAlignment="1">
      <alignment horizontal="center"/>
    </xf>
    <xf numFmtId="0" fontId="1" fillId="4" borderId="8" xfId="0" applyFont="1" applyFill="1" applyBorder="1" applyAlignment="1">
      <alignment horizontal="center"/>
    </xf>
    <xf numFmtId="0" fontId="1" fillId="3" borderId="10" xfId="0" applyFont="1" applyFill="1" applyBorder="1" applyAlignment="1">
      <alignment horizontal="left" vertical="center"/>
    </xf>
    <xf numFmtId="0" fontId="1" fillId="3" borderId="17" xfId="0" applyFont="1" applyFill="1" applyBorder="1" applyAlignment="1">
      <alignment horizontal="left" vertical="center"/>
    </xf>
    <xf numFmtId="0" fontId="1" fillId="3" borderId="8" xfId="0" applyFont="1" applyFill="1" applyBorder="1" applyAlignment="1">
      <alignment horizontal="left" vertical="center"/>
    </xf>
    <xf numFmtId="0" fontId="1" fillId="3" borderId="17" xfId="0" applyFont="1" applyFill="1" applyBorder="1" applyAlignment="1">
      <alignment horizontal="center" vertical="center" wrapText="1"/>
    </xf>
    <xf numFmtId="0" fontId="0" fillId="3" borderId="10" xfId="0" applyFill="1" applyBorder="1" applyAlignment="1">
      <alignment horizontal="center" wrapText="1"/>
    </xf>
    <xf numFmtId="0" fontId="0" fillId="3" borderId="8" xfId="0" applyFill="1" applyBorder="1" applyAlignment="1">
      <alignment horizontal="center" wrapText="1"/>
    </xf>
    <xf numFmtId="0" fontId="0" fillId="3" borderId="17" xfId="0" applyFill="1" applyBorder="1" applyAlignment="1">
      <alignment horizontal="center" vertical="center"/>
    </xf>
    <xf numFmtId="0" fontId="0" fillId="3" borderId="8" xfId="0" applyFill="1" applyBorder="1" applyAlignment="1">
      <alignment horizontal="center" vertical="center"/>
    </xf>
    <xf numFmtId="0" fontId="0" fillId="3" borderId="10" xfId="0" applyFill="1" applyBorder="1" applyAlignment="1">
      <alignment horizontal="center" vertical="center"/>
    </xf>
    <xf numFmtId="0" fontId="1" fillId="3" borderId="10"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3" xfId="0" applyFont="1" applyFill="1" applyBorder="1" applyAlignment="1">
      <alignment horizontal="center"/>
    </xf>
    <xf numFmtId="0" fontId="1" fillId="3" borderId="5" xfId="0" applyFont="1" applyFill="1" applyBorder="1" applyAlignment="1">
      <alignment horizontal="center"/>
    </xf>
    <xf numFmtId="0" fontId="30" fillId="2" borderId="1" xfId="0" applyFont="1" applyFill="1" applyBorder="1" applyAlignment="1">
      <alignment horizontal="left" vertical="center"/>
    </xf>
    <xf numFmtId="0" fontId="1" fillId="4" borderId="17" xfId="0" applyFont="1" applyFill="1" applyBorder="1" applyAlignment="1">
      <alignment horizontal="center" vertical="center" wrapText="1"/>
    </xf>
    <xf numFmtId="0" fontId="1" fillId="3" borderId="3" xfId="0" applyFont="1" applyFill="1" applyBorder="1" applyAlignment="1">
      <alignment horizontal="center" wrapText="1"/>
    </xf>
    <xf numFmtId="0" fontId="1" fillId="3" borderId="5" xfId="0" applyFont="1" applyFill="1" applyBorder="1" applyAlignment="1">
      <alignment horizontal="center" wrapText="1"/>
    </xf>
    <xf numFmtId="0" fontId="0" fillId="3" borderId="10"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0" xfId="0" applyFill="1" applyBorder="1" applyAlignment="1">
      <alignment horizontal="right" vertical="center"/>
    </xf>
    <xf numFmtId="0" fontId="0" fillId="3" borderId="17" xfId="0" applyFill="1" applyBorder="1" applyAlignment="1">
      <alignment horizontal="right" vertical="center"/>
    </xf>
    <xf numFmtId="0" fontId="0" fillId="3" borderId="8" xfId="0" applyFill="1" applyBorder="1" applyAlignment="1">
      <alignment horizontal="right" vertical="center"/>
    </xf>
    <xf numFmtId="164" fontId="0" fillId="3" borderId="10" xfId="0" applyNumberFormat="1" applyFill="1" applyBorder="1" applyAlignment="1">
      <alignment horizontal="center" vertical="center"/>
    </xf>
    <xf numFmtId="164" fontId="0" fillId="3" borderId="17" xfId="0" applyNumberFormat="1" applyFill="1" applyBorder="1" applyAlignment="1">
      <alignment horizontal="center" vertical="center"/>
    </xf>
    <xf numFmtId="164" fontId="0" fillId="3" borderId="8" xfId="0" applyNumberFormat="1" applyFill="1" applyBorder="1" applyAlignment="1">
      <alignment horizontal="center" vertical="center"/>
    </xf>
    <xf numFmtId="0" fontId="1" fillId="11" borderId="3" xfId="0" applyFont="1" applyFill="1" applyBorder="1" applyAlignment="1">
      <alignment horizontal="center" vertical="center"/>
    </xf>
    <xf numFmtId="0" fontId="1" fillId="11" borderId="4" xfId="0" applyFont="1" applyFill="1" applyBorder="1" applyAlignment="1">
      <alignment horizontal="center" vertical="center"/>
    </xf>
    <xf numFmtId="0" fontId="1" fillId="11" borderId="5" xfId="0" applyFont="1" applyFill="1" applyBorder="1" applyAlignment="1">
      <alignment horizontal="center" vertical="center"/>
    </xf>
    <xf numFmtId="0" fontId="1" fillId="5" borderId="12" xfId="0" applyFont="1" applyFill="1" applyBorder="1" applyAlignment="1">
      <alignment horizontal="center"/>
    </xf>
    <xf numFmtId="0" fontId="1" fillId="5" borderId="13" xfId="0" applyFont="1" applyFill="1" applyBorder="1" applyAlignment="1">
      <alignment horizontal="center"/>
    </xf>
    <xf numFmtId="0" fontId="1" fillId="5" borderId="15" xfId="0" applyFont="1" applyFill="1" applyBorder="1" applyAlignment="1">
      <alignment horizontal="center"/>
    </xf>
    <xf numFmtId="0" fontId="1" fillId="5" borderId="9" xfId="0" applyFont="1" applyFill="1" applyBorder="1" applyAlignment="1">
      <alignment horizontal="center"/>
    </xf>
    <xf numFmtId="0" fontId="1" fillId="5" borderId="14" xfId="0" applyFont="1" applyFill="1" applyBorder="1" applyAlignment="1">
      <alignment horizontal="center"/>
    </xf>
    <xf numFmtId="0" fontId="1" fillId="5" borderId="11" xfId="0" applyFont="1" applyFill="1" applyBorder="1" applyAlignment="1">
      <alignment horizontal="center"/>
    </xf>
    <xf numFmtId="0" fontId="21" fillId="4" borderId="10" xfId="0" applyFont="1" applyFill="1" applyBorder="1" applyAlignment="1">
      <alignment horizontal="left" vertical="center" wrapText="1"/>
    </xf>
    <xf numFmtId="0" fontId="21" fillId="4" borderId="17" xfId="0" applyFont="1" applyFill="1" applyBorder="1" applyAlignment="1">
      <alignment horizontal="left" vertical="center" wrapText="1"/>
    </xf>
    <xf numFmtId="0" fontId="21" fillId="4" borderId="8" xfId="0" applyFont="1" applyFill="1" applyBorder="1" applyAlignment="1">
      <alignment horizontal="left" vertical="center" wrapText="1"/>
    </xf>
    <xf numFmtId="43" fontId="0" fillId="3" borderId="10" xfId="0" applyNumberFormat="1" applyFill="1" applyBorder="1" applyAlignment="1">
      <alignment horizontal="center" vertical="center"/>
    </xf>
    <xf numFmtId="43" fontId="0" fillId="3" borderId="17" xfId="0" applyNumberFormat="1" applyFill="1" applyBorder="1" applyAlignment="1">
      <alignment horizontal="center" vertical="center"/>
    </xf>
    <xf numFmtId="43" fontId="0" fillId="3" borderId="8" xfId="0" applyNumberFormat="1" applyFill="1" applyBorder="1" applyAlignment="1">
      <alignment horizontal="center" vertical="center"/>
    </xf>
    <xf numFmtId="0" fontId="1" fillId="11" borderId="3" xfId="0" applyFont="1" applyFill="1" applyBorder="1" applyAlignment="1">
      <alignment horizontal="center" vertical="center" wrapText="1"/>
    </xf>
    <xf numFmtId="0" fontId="1" fillId="11" borderId="5" xfId="0" applyFont="1" applyFill="1" applyBorder="1" applyAlignment="1">
      <alignment horizontal="center" vertical="center" wrapText="1"/>
    </xf>
    <xf numFmtId="165" fontId="0" fillId="3" borderId="10" xfId="0" applyNumberFormat="1" applyFill="1" applyBorder="1" applyAlignment="1">
      <alignment horizontal="center" vertical="center"/>
    </xf>
    <xf numFmtId="165" fontId="0" fillId="3" borderId="17" xfId="0" applyNumberFormat="1" applyFill="1" applyBorder="1" applyAlignment="1">
      <alignment horizontal="center" vertical="center"/>
    </xf>
    <xf numFmtId="165" fontId="0" fillId="3" borderId="8" xfId="0" applyNumberFormat="1" applyFill="1" applyBorder="1" applyAlignment="1">
      <alignment horizontal="center" vertical="center"/>
    </xf>
    <xf numFmtId="0" fontId="1" fillId="6" borderId="3" xfId="0" applyFont="1" applyFill="1" applyBorder="1" applyAlignment="1">
      <alignment horizontal="left" vertical="center"/>
    </xf>
    <xf numFmtId="164" fontId="0" fillId="4" borderId="10" xfId="0" applyNumberFormat="1" applyFill="1" applyBorder="1" applyAlignment="1">
      <alignment horizontal="center" vertical="center"/>
    </xf>
    <xf numFmtId="164" fontId="0" fillId="4" borderId="17" xfId="0" applyNumberFormat="1" applyFill="1" applyBorder="1" applyAlignment="1">
      <alignment horizontal="center" vertical="center"/>
    </xf>
    <xf numFmtId="164" fontId="0" fillId="4" borderId="8" xfId="0" applyNumberFormat="1" applyFill="1" applyBorder="1" applyAlignment="1">
      <alignment horizontal="center" vertical="center"/>
    </xf>
    <xf numFmtId="0" fontId="0" fillId="4" borderId="10"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8" xfId="0" applyFill="1" applyBorder="1" applyAlignment="1">
      <alignment horizontal="center" vertical="center" wrapText="1"/>
    </xf>
    <xf numFmtId="0" fontId="1" fillId="17" borderId="3" xfId="0" applyFont="1" applyFill="1" applyBorder="1" applyAlignment="1">
      <alignment horizontal="center" vertical="center" wrapText="1"/>
    </xf>
    <xf numFmtId="0" fontId="1" fillId="17" borderId="5" xfId="0" applyFont="1" applyFill="1" applyBorder="1" applyAlignment="1">
      <alignment horizontal="center" vertical="center" wrapText="1"/>
    </xf>
    <xf numFmtId="0" fontId="1" fillId="17" borderId="3" xfId="0" applyFont="1" applyFill="1" applyBorder="1" applyAlignment="1">
      <alignment horizontal="center" vertical="center"/>
    </xf>
    <xf numFmtId="0" fontId="1" fillId="17" borderId="4" xfId="0" applyFont="1" applyFill="1" applyBorder="1" applyAlignment="1">
      <alignment horizontal="center" vertical="center"/>
    </xf>
    <xf numFmtId="0" fontId="1" fillId="17" borderId="5" xfId="0" applyFont="1" applyFill="1" applyBorder="1" applyAlignment="1">
      <alignment horizontal="center" vertical="center"/>
    </xf>
    <xf numFmtId="0" fontId="0" fillId="4" borderId="10" xfId="0" applyFill="1" applyBorder="1" applyAlignment="1">
      <alignment horizontal="right" vertical="center"/>
    </xf>
    <xf numFmtId="0" fontId="0" fillId="4" borderId="17" xfId="0" applyFill="1" applyBorder="1" applyAlignment="1">
      <alignment horizontal="right" vertical="center"/>
    </xf>
    <xf numFmtId="0" fontId="0" fillId="4" borderId="8" xfId="0" applyFill="1" applyBorder="1" applyAlignment="1">
      <alignment horizontal="right" vertical="center"/>
    </xf>
    <xf numFmtId="0" fontId="0" fillId="4" borderId="10" xfId="0" applyFill="1" applyBorder="1" applyAlignment="1">
      <alignment horizontal="center" vertical="center"/>
    </xf>
    <xf numFmtId="0" fontId="0" fillId="4" borderId="17" xfId="0" applyFill="1" applyBorder="1" applyAlignment="1">
      <alignment horizontal="center" vertical="center"/>
    </xf>
    <xf numFmtId="0" fontId="0" fillId="4" borderId="8" xfId="0" applyFill="1" applyBorder="1" applyAlignment="1">
      <alignment horizontal="center" vertical="center"/>
    </xf>
    <xf numFmtId="0" fontId="0" fillId="4" borderId="10" xfId="0" applyFill="1" applyBorder="1" applyAlignment="1">
      <alignment horizontal="center" wrapText="1"/>
    </xf>
    <xf numFmtId="0" fontId="0" fillId="4" borderId="8" xfId="0" applyFill="1" applyBorder="1" applyAlignment="1">
      <alignment horizontal="center" wrapText="1"/>
    </xf>
    <xf numFmtId="43" fontId="0" fillId="4" borderId="10" xfId="0" applyNumberFormat="1" applyFill="1" applyBorder="1" applyAlignment="1">
      <alignment horizontal="center" vertical="center"/>
    </xf>
    <xf numFmtId="165" fontId="0" fillId="4" borderId="10" xfId="0" applyNumberFormat="1" applyFill="1" applyBorder="1" applyAlignment="1">
      <alignment horizontal="center" vertical="center"/>
    </xf>
    <xf numFmtId="0" fontId="21" fillId="4" borderId="1" xfId="0" applyFont="1" applyFill="1" applyBorder="1" applyAlignment="1">
      <alignment horizontal="left" vertical="center" wrapText="1"/>
    </xf>
    <xf numFmtId="0" fontId="6" fillId="4" borderId="10" xfId="4" applyFill="1" applyBorder="1" applyAlignment="1">
      <alignment horizontal="right" vertical="center"/>
    </xf>
    <xf numFmtId="0" fontId="6" fillId="4" borderId="17" xfId="4" applyFill="1" applyBorder="1" applyAlignment="1">
      <alignment horizontal="right" vertical="center"/>
    </xf>
    <xf numFmtId="0" fontId="6" fillId="4" borderId="8" xfId="4" applyFill="1" applyBorder="1" applyAlignment="1">
      <alignment horizontal="right" vertical="center"/>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17" borderId="12"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 fillId="17" borderId="14" xfId="0" applyFont="1" applyFill="1" applyBorder="1" applyAlignment="1">
      <alignment horizontal="center" vertical="center" wrapText="1"/>
    </xf>
    <xf numFmtId="0" fontId="1" fillId="17" borderId="0" xfId="0" applyFont="1" applyFill="1" applyAlignment="1">
      <alignment horizontal="center" vertical="center" wrapText="1"/>
    </xf>
    <xf numFmtId="0" fontId="1" fillId="17" borderId="11" xfId="0" applyFont="1" applyFill="1" applyBorder="1" applyAlignment="1">
      <alignment horizontal="center" vertical="center" wrapText="1"/>
    </xf>
    <xf numFmtId="0" fontId="1" fillId="17" borderId="15"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9" xfId="0" applyFont="1" applyFill="1" applyBorder="1" applyAlignment="1">
      <alignment horizontal="center" vertical="center" wrapText="1"/>
    </xf>
    <xf numFmtId="0" fontId="0" fillId="4" borderId="10" xfId="0" applyFill="1" applyBorder="1" applyAlignment="1">
      <alignment horizontal="right" vertical="center" wrapText="1"/>
    </xf>
    <xf numFmtId="0" fontId="0" fillId="4" borderId="8" xfId="0" applyFill="1" applyBorder="1" applyAlignment="1">
      <alignment horizontal="right" vertical="center" wrapText="1"/>
    </xf>
    <xf numFmtId="9" fontId="0" fillId="4" borderId="10" xfId="3" applyFont="1" applyFill="1" applyBorder="1" applyAlignment="1">
      <alignment horizontal="center" vertical="center"/>
    </xf>
    <xf numFmtId="9" fontId="0" fillId="4" borderId="8" xfId="3" applyFont="1" applyFill="1" applyBorder="1" applyAlignment="1">
      <alignment horizontal="center" vertical="center"/>
    </xf>
    <xf numFmtId="0" fontId="21" fillId="4" borderId="10" xfId="0" applyFont="1" applyFill="1" applyBorder="1" applyAlignment="1">
      <alignment horizontal="left" vertical="center"/>
    </xf>
    <xf numFmtId="0" fontId="21" fillId="4" borderId="17" xfId="0" applyFont="1" applyFill="1" applyBorder="1" applyAlignment="1">
      <alignment horizontal="left" vertical="center"/>
    </xf>
    <xf numFmtId="0" fontId="21" fillId="4" borderId="8" xfId="0" applyFont="1" applyFill="1" applyBorder="1" applyAlignment="1">
      <alignment horizontal="left" vertical="center"/>
    </xf>
    <xf numFmtId="0" fontId="1" fillId="4" borderId="10" xfId="0" applyFont="1" applyFill="1" applyBorder="1" applyAlignment="1">
      <alignment horizontal="center" wrapText="1"/>
    </xf>
    <xf numFmtId="0" fontId="1" fillId="4" borderId="17" xfId="0" applyFont="1" applyFill="1" applyBorder="1" applyAlignment="1">
      <alignment horizontal="center" wrapText="1"/>
    </xf>
    <xf numFmtId="0" fontId="1" fillId="4" borderId="8" xfId="0" applyFont="1" applyFill="1" applyBorder="1" applyAlignment="1">
      <alignment horizontal="center" wrapText="1"/>
    </xf>
    <xf numFmtId="0" fontId="13" fillId="4" borderId="10"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8" xfId="0" applyFont="1" applyFill="1" applyBorder="1" applyAlignment="1">
      <alignment horizontal="center" vertical="center"/>
    </xf>
    <xf numFmtId="0" fontId="0" fillId="0" borderId="17" xfId="0" applyBorder="1" applyAlignment="1">
      <alignment horizontal="center" vertical="center"/>
    </xf>
    <xf numFmtId="164" fontId="0" fillId="0" borderId="1" xfId="2" applyFont="1" applyBorder="1" applyAlignment="1">
      <alignment horizontal="center" vertical="center"/>
    </xf>
    <xf numFmtId="0" fontId="0" fillId="4" borderId="1" xfId="0" applyFill="1" applyBorder="1" applyAlignment="1">
      <alignment horizontal="center" vertical="center"/>
    </xf>
    <xf numFmtId="0" fontId="13" fillId="4" borderId="1" xfId="0" applyFont="1" applyFill="1" applyBorder="1" applyAlignment="1">
      <alignment horizontal="center" vertical="center"/>
    </xf>
    <xf numFmtId="0" fontId="0" fillId="0" borderId="1" xfId="0" applyBorder="1" applyAlignment="1">
      <alignment horizontal="center"/>
    </xf>
    <xf numFmtId="0" fontId="8"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164" fontId="0" fillId="0" borderId="10" xfId="2" applyFont="1" applyBorder="1" applyAlignment="1">
      <alignment horizontal="center" vertical="center"/>
    </xf>
    <xf numFmtId="164" fontId="0" fillId="0" borderId="17" xfId="2" applyFont="1" applyBorder="1" applyAlignment="1">
      <alignment horizontal="center" vertical="center"/>
    </xf>
    <xf numFmtId="164" fontId="0" fillId="0" borderId="8" xfId="2" applyFont="1" applyBorder="1" applyAlignment="1">
      <alignment horizontal="center" vertical="center"/>
    </xf>
    <xf numFmtId="0" fontId="1" fillId="9" borderId="1" xfId="0" applyFont="1" applyFill="1" applyBorder="1" applyAlignment="1">
      <alignment horizontal="left" vertical="center"/>
    </xf>
    <xf numFmtId="0" fontId="1" fillId="6" borderId="10" xfId="0" applyFont="1" applyFill="1" applyBorder="1" applyAlignment="1">
      <alignment horizontal="center" vertical="center" wrapText="1"/>
    </xf>
    <xf numFmtId="0" fontId="1" fillId="6" borderId="17" xfId="0" applyFont="1" applyFill="1" applyBorder="1" applyAlignment="1">
      <alignment horizontal="center" vertical="center" wrapText="1"/>
    </xf>
    <xf numFmtId="164" fontId="0" fillId="4" borderId="1" xfId="2" applyFont="1" applyFill="1" applyBorder="1" applyAlignment="1">
      <alignment horizontal="center" vertical="center"/>
    </xf>
    <xf numFmtId="164" fontId="1" fillId="6" borderId="10" xfId="2" applyFont="1" applyFill="1" applyBorder="1" applyAlignment="1">
      <alignment horizontal="center" vertical="center"/>
    </xf>
    <xf numFmtId="164" fontId="1" fillId="6" borderId="17" xfId="2" applyFont="1" applyFill="1" applyBorder="1" applyAlignment="1">
      <alignment horizontal="center" vertical="center"/>
    </xf>
    <xf numFmtId="164" fontId="1" fillId="6" borderId="8" xfId="2" applyFont="1" applyFill="1" applyBorder="1" applyAlignment="1">
      <alignment horizontal="center" vertical="center"/>
    </xf>
    <xf numFmtId="164" fontId="1" fillId="6" borderId="10" xfId="2" applyFont="1" applyFill="1" applyBorder="1" applyAlignment="1">
      <alignment horizontal="center" vertical="center" wrapText="1"/>
    </xf>
    <xf numFmtId="164" fontId="1" fillId="6" borderId="17" xfId="2" applyFont="1" applyFill="1" applyBorder="1" applyAlignment="1">
      <alignment horizontal="center" vertical="center" wrapText="1"/>
    </xf>
    <xf numFmtId="164" fontId="1" fillId="6" borderId="8" xfId="2" applyFont="1" applyFill="1" applyBorder="1" applyAlignment="1">
      <alignment horizontal="center" vertical="center" wrapText="1"/>
    </xf>
    <xf numFmtId="0" fontId="1" fillId="6" borderId="8" xfId="0" applyFont="1" applyFill="1" applyBorder="1" applyAlignment="1">
      <alignment horizontal="center" vertical="center" wrapText="1"/>
    </xf>
    <xf numFmtId="164" fontId="0" fillId="4" borderId="10" xfId="2" applyFont="1" applyFill="1" applyBorder="1" applyAlignment="1">
      <alignment horizontal="center" vertical="center"/>
    </xf>
    <xf numFmtId="164" fontId="0" fillId="4" borderId="17" xfId="2" applyFont="1" applyFill="1" applyBorder="1" applyAlignment="1">
      <alignment horizontal="center" vertical="center"/>
    </xf>
    <xf numFmtId="164" fontId="0" fillId="4" borderId="8" xfId="2" applyFont="1" applyFill="1" applyBorder="1" applyAlignment="1">
      <alignment horizontal="center" vertical="center"/>
    </xf>
    <xf numFmtId="0" fontId="13"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4" fontId="0" fillId="4" borderId="1" xfId="0" applyNumberFormat="1" applyFill="1" applyBorder="1" applyAlignment="1">
      <alignment horizontal="center" vertical="center"/>
    </xf>
    <xf numFmtId="0" fontId="8" fillId="6" borderId="1" xfId="0" applyFont="1" applyFill="1" applyBorder="1" applyAlignment="1">
      <alignment horizontal="center" vertical="center"/>
    </xf>
    <xf numFmtId="0" fontId="28" fillId="6" borderId="1" xfId="0" applyFont="1" applyFill="1" applyBorder="1" applyAlignment="1">
      <alignment horizontal="left" vertical="center"/>
    </xf>
    <xf numFmtId="164" fontId="1" fillId="6" borderId="1" xfId="2" applyFont="1" applyFill="1" applyBorder="1" applyAlignment="1">
      <alignment horizontal="center" vertical="center"/>
    </xf>
    <xf numFmtId="0" fontId="28" fillId="6" borderId="12" xfId="0" applyFont="1" applyFill="1" applyBorder="1" applyAlignment="1">
      <alignment horizontal="left" vertical="center"/>
    </xf>
    <xf numFmtId="0" fontId="28" fillId="6" borderId="2" xfId="0" applyFont="1" applyFill="1" applyBorder="1" applyAlignment="1">
      <alignment horizontal="left" vertical="center"/>
    </xf>
    <xf numFmtId="164" fontId="8" fillId="6" borderId="1" xfId="2" applyFont="1" applyFill="1" applyBorder="1" applyAlignment="1">
      <alignment horizontal="center" vertical="center" wrapText="1"/>
    </xf>
    <xf numFmtId="0" fontId="13" fillId="6" borderId="3" xfId="0" applyFont="1" applyFill="1" applyBorder="1" applyAlignment="1">
      <alignment horizontal="center" vertical="center" wrapText="1"/>
    </xf>
    <xf numFmtId="0" fontId="17" fillId="4" borderId="1"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1" xfId="0" applyFont="1" applyFill="1" applyBorder="1" applyAlignment="1">
      <alignment horizontal="center" vertical="center"/>
    </xf>
    <xf numFmtId="0" fontId="0" fillId="0" borderId="17" xfId="0" applyBorder="1" applyAlignment="1">
      <alignment horizontal="center"/>
    </xf>
    <xf numFmtId="0" fontId="1" fillId="6" borderId="1" xfId="0" applyFont="1" applyFill="1" applyBorder="1" applyAlignment="1">
      <alignment horizontal="right" vertical="center" wrapText="1"/>
    </xf>
    <xf numFmtId="0" fontId="14" fillId="6" borderId="1" xfId="0" applyFont="1" applyFill="1" applyBorder="1" applyAlignment="1">
      <alignment horizontal="left" vertical="center"/>
    </xf>
    <xf numFmtId="164" fontId="0" fillId="6" borderId="1" xfId="0" applyNumberFormat="1" applyFill="1" applyBorder="1" applyAlignment="1">
      <alignment horizontal="center" vertical="center"/>
    </xf>
    <xf numFmtId="0" fontId="1" fillId="9" borderId="10" xfId="0" applyFont="1" applyFill="1" applyBorder="1" applyAlignment="1">
      <alignment horizontal="left" vertical="center"/>
    </xf>
    <xf numFmtId="0" fontId="1" fillId="9" borderId="17" xfId="0" applyFont="1" applyFill="1" applyBorder="1" applyAlignment="1">
      <alignment horizontal="left" vertical="center"/>
    </xf>
    <xf numFmtId="0" fontId="1" fillId="9" borderId="8" xfId="0" applyFont="1" applyFill="1" applyBorder="1" applyAlignment="1">
      <alignment horizontal="left" vertical="center"/>
    </xf>
    <xf numFmtId="9" fontId="0" fillId="0" borderId="10" xfId="3" applyFont="1" applyFill="1" applyBorder="1" applyAlignment="1">
      <alignment horizontal="center" vertical="center"/>
    </xf>
    <xf numFmtId="9" fontId="0" fillId="0" borderId="8" xfId="3" applyFont="1" applyFill="1" applyBorder="1" applyAlignment="1">
      <alignment horizontal="center" vertical="center"/>
    </xf>
    <xf numFmtId="0" fontId="0" fillId="6" borderId="10" xfId="0" applyFill="1" applyBorder="1" applyAlignment="1">
      <alignment horizontal="center" vertical="center"/>
    </xf>
    <xf numFmtId="0" fontId="0" fillId="6" borderId="8" xfId="0" applyFill="1" applyBorder="1" applyAlignment="1">
      <alignment horizontal="center" vertical="center"/>
    </xf>
    <xf numFmtId="164" fontId="0" fillId="6" borderId="10" xfId="2" applyFont="1" applyFill="1" applyBorder="1" applyAlignment="1">
      <alignment horizontal="center" vertical="center"/>
    </xf>
    <xf numFmtId="164" fontId="0" fillId="6" borderId="17" xfId="2" applyFont="1" applyFill="1" applyBorder="1" applyAlignment="1">
      <alignment horizontal="center" vertical="center"/>
    </xf>
    <xf numFmtId="164" fontId="0" fillId="6" borderId="8" xfId="2" applyFont="1" applyFill="1" applyBorder="1" applyAlignment="1">
      <alignment horizontal="center" vertical="center"/>
    </xf>
    <xf numFmtId="0" fontId="14" fillId="2" borderId="1" xfId="0" applyFont="1" applyFill="1" applyBorder="1" applyAlignment="1">
      <alignment horizontal="left" vertical="center"/>
    </xf>
    <xf numFmtId="0" fontId="14" fillId="4" borderId="1" xfId="0" applyFont="1" applyFill="1" applyBorder="1" applyAlignment="1">
      <alignment horizontal="left" vertical="center"/>
    </xf>
    <xf numFmtId="0" fontId="13" fillId="3"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1" borderId="5" xfId="0" applyFont="1" applyFill="1" applyBorder="1" applyAlignment="1">
      <alignment horizontal="center" vertical="center" wrapText="1"/>
    </xf>
    <xf numFmtId="4" fontId="0" fillId="3" borderId="1" xfId="0" applyNumberFormat="1" applyFill="1" applyBorder="1" applyAlignment="1">
      <alignment horizontal="center" vertical="center"/>
    </xf>
    <xf numFmtId="0" fontId="1" fillId="11" borderId="10"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1" fillId="11" borderId="8" xfId="0" applyFont="1" applyFill="1" applyBorder="1" applyAlignment="1">
      <alignment horizontal="center" vertical="center" wrapText="1"/>
    </xf>
    <xf numFmtId="164" fontId="0" fillId="6" borderId="10" xfId="0" applyNumberFormat="1" applyFill="1" applyBorder="1" applyAlignment="1">
      <alignment horizontal="center" vertical="center"/>
    </xf>
    <xf numFmtId="164" fontId="0" fillId="6" borderId="17" xfId="0" applyNumberFormat="1" applyFill="1" applyBorder="1" applyAlignment="1">
      <alignment horizontal="center" vertical="center"/>
    </xf>
    <xf numFmtId="164" fontId="0" fillId="6" borderId="8" xfId="0" applyNumberFormat="1" applyFill="1" applyBorder="1" applyAlignment="1">
      <alignment horizontal="center" vertical="center"/>
    </xf>
    <xf numFmtId="164" fontId="0" fillId="3" borderId="1" xfId="2" applyFont="1" applyFill="1" applyBorder="1" applyAlignment="1">
      <alignment horizontal="center" vertical="center"/>
    </xf>
    <xf numFmtId="164" fontId="0" fillId="11" borderId="1" xfId="0" applyNumberFormat="1" applyFill="1" applyBorder="1" applyAlignment="1">
      <alignment horizontal="center" vertical="center"/>
    </xf>
    <xf numFmtId="0" fontId="8" fillId="11"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164" fontId="0" fillId="3" borderId="10" xfId="2" applyFont="1" applyFill="1" applyBorder="1" applyAlignment="1">
      <alignment horizontal="center" vertical="center"/>
    </xf>
    <xf numFmtId="164" fontId="0" fillId="3" borderId="17" xfId="2" applyFont="1" applyFill="1" applyBorder="1" applyAlignment="1">
      <alignment horizontal="center" vertical="center"/>
    </xf>
    <xf numFmtId="164" fontId="0" fillId="3" borderId="8" xfId="2" applyFont="1" applyFill="1" applyBorder="1" applyAlignment="1">
      <alignment horizontal="center" vertical="center"/>
    </xf>
    <xf numFmtId="164" fontId="0" fillId="11" borderId="10" xfId="0" applyNumberFormat="1" applyFill="1" applyBorder="1" applyAlignment="1">
      <alignment horizontal="center" vertical="center"/>
    </xf>
    <xf numFmtId="164" fontId="0" fillId="11" borderId="17" xfId="0" applyNumberFormat="1" applyFill="1" applyBorder="1" applyAlignment="1">
      <alignment horizontal="center" vertical="center"/>
    </xf>
    <xf numFmtId="164" fontId="0" fillId="11" borderId="8" xfId="0" applyNumberFormat="1" applyFill="1" applyBorder="1" applyAlignment="1">
      <alignment horizontal="center" vertical="center"/>
    </xf>
    <xf numFmtId="164" fontId="1" fillId="11" borderId="10" xfId="2" applyFont="1" applyFill="1" applyBorder="1" applyAlignment="1">
      <alignment horizontal="center" vertical="center" wrapText="1"/>
    </xf>
    <xf numFmtId="164" fontId="1" fillId="11" borderId="17" xfId="2" applyFont="1" applyFill="1" applyBorder="1" applyAlignment="1">
      <alignment horizontal="center" vertical="center" wrapText="1"/>
    </xf>
    <xf numFmtId="164" fontId="1" fillId="11" borderId="8" xfId="2" applyFont="1" applyFill="1" applyBorder="1" applyAlignment="1">
      <alignment horizontal="center" vertical="center" wrapText="1"/>
    </xf>
    <xf numFmtId="0" fontId="0" fillId="3" borderId="1" xfId="0" applyFill="1" applyBorder="1" applyAlignment="1">
      <alignment horizontal="center" vertical="center"/>
    </xf>
    <xf numFmtId="164" fontId="1" fillId="11" borderId="10" xfId="2" applyFont="1" applyFill="1" applyBorder="1" applyAlignment="1">
      <alignment horizontal="center" vertical="center"/>
    </xf>
    <xf numFmtId="164" fontId="1" fillId="11" borderId="17" xfId="2" applyFont="1" applyFill="1" applyBorder="1" applyAlignment="1">
      <alignment horizontal="center" vertical="center"/>
    </xf>
    <xf numFmtId="164" fontId="1" fillId="11" borderId="8" xfId="2" applyFont="1" applyFill="1" applyBorder="1" applyAlignment="1">
      <alignment horizontal="center" vertical="center"/>
    </xf>
    <xf numFmtId="0" fontId="14" fillId="3" borderId="1" xfId="0" applyFont="1" applyFill="1" applyBorder="1" applyAlignment="1">
      <alignment horizontal="left" vertical="center"/>
    </xf>
    <xf numFmtId="0" fontId="28" fillId="11" borderId="1" xfId="0" applyFont="1" applyFill="1" applyBorder="1" applyAlignment="1">
      <alignment horizontal="left" vertical="center"/>
    </xf>
    <xf numFmtId="0" fontId="8" fillId="11" borderId="1" xfId="0" applyFont="1" applyFill="1" applyBorder="1" applyAlignment="1">
      <alignment horizontal="center" vertical="center"/>
    </xf>
    <xf numFmtId="164" fontId="1" fillId="11" borderId="1" xfId="2" applyFont="1" applyFill="1" applyBorder="1" applyAlignment="1">
      <alignment horizontal="center" vertical="center"/>
    </xf>
    <xf numFmtId="0" fontId="0" fillId="11" borderId="10" xfId="0" applyFill="1" applyBorder="1" applyAlignment="1">
      <alignment horizontal="center" vertical="center"/>
    </xf>
    <xf numFmtId="0" fontId="0" fillId="11" borderId="8" xfId="0" applyFill="1" applyBorder="1" applyAlignment="1">
      <alignment horizontal="center" vertical="center"/>
    </xf>
    <xf numFmtId="164" fontId="0" fillId="11" borderId="10" xfId="2" applyFont="1" applyFill="1" applyBorder="1" applyAlignment="1">
      <alignment horizontal="center" vertical="center"/>
    </xf>
    <xf numFmtId="164" fontId="0" fillId="11" borderId="17" xfId="2" applyFont="1" applyFill="1" applyBorder="1" applyAlignment="1">
      <alignment horizontal="center" vertical="center"/>
    </xf>
    <xf numFmtId="164" fontId="0" fillId="11" borderId="8" xfId="2" applyFont="1" applyFill="1" applyBorder="1" applyAlignment="1">
      <alignment horizontal="center" vertical="center"/>
    </xf>
    <xf numFmtId="164" fontId="8" fillId="11" borderId="1" xfId="2" applyFont="1" applyFill="1" applyBorder="1" applyAlignment="1">
      <alignment horizontal="center" vertical="center" wrapText="1"/>
    </xf>
    <xf numFmtId="0" fontId="28" fillId="11" borderId="12" xfId="0" applyFont="1" applyFill="1" applyBorder="1" applyAlignment="1">
      <alignment horizontal="left" vertical="center"/>
    </xf>
    <xf numFmtId="0" fontId="28" fillId="11" borderId="2" xfId="0" applyFont="1" applyFill="1" applyBorder="1" applyAlignment="1">
      <alignment horizontal="left" vertical="center"/>
    </xf>
    <xf numFmtId="0" fontId="14" fillId="11" borderId="1" xfId="0" applyFont="1" applyFill="1" applyBorder="1" applyAlignment="1">
      <alignment horizontal="left" vertical="center"/>
    </xf>
    <xf numFmtId="0" fontId="17"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1" xfId="0" applyFont="1" applyFill="1" applyBorder="1" applyAlignment="1">
      <alignment horizontal="center" vertical="center"/>
    </xf>
    <xf numFmtId="0" fontId="13" fillId="3" borderId="1"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 fillId="11" borderId="1" xfId="0" applyFont="1" applyFill="1" applyBorder="1" applyAlignment="1">
      <alignment horizontal="right" vertical="center" wrapText="1"/>
    </xf>
    <xf numFmtId="0" fontId="21" fillId="3" borderId="1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1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0" fillId="5" borderId="1" xfId="0"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1"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14"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11"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11" xfId="0" applyFont="1" applyFill="1" applyBorder="1" applyAlignment="1">
      <alignment horizontal="center" vertical="center" wrapText="1"/>
    </xf>
    <xf numFmtId="0" fontId="21" fillId="4" borderId="1" xfId="0" applyFont="1" applyFill="1" applyBorder="1" applyAlignment="1">
      <alignment horizontal="center" vertical="center"/>
    </xf>
    <xf numFmtId="0" fontId="1" fillId="6" borderId="1" xfId="0" applyFont="1" applyFill="1" applyBorder="1" applyAlignment="1">
      <alignment horizontal="right"/>
    </xf>
    <xf numFmtId="0" fontId="21" fillId="3" borderId="1" xfId="0" applyFont="1" applyFill="1" applyBorder="1" applyAlignment="1">
      <alignment horizontal="center" vertical="center"/>
    </xf>
    <xf numFmtId="0" fontId="1" fillId="11" borderId="1" xfId="0" applyFont="1" applyFill="1" applyBorder="1" applyAlignment="1">
      <alignment horizontal="right"/>
    </xf>
    <xf numFmtId="0" fontId="1" fillId="5" borderId="1" xfId="0" applyFont="1" applyFill="1" applyBorder="1" applyAlignment="1">
      <alignment horizontal="left" vertical="top"/>
    </xf>
    <xf numFmtId="0" fontId="8" fillId="11" borderId="10" xfId="0" applyFont="1" applyFill="1" applyBorder="1" applyAlignment="1">
      <alignment horizontal="right" vertical="center"/>
    </xf>
    <xf numFmtId="0" fontId="8" fillId="11" borderId="17" xfId="0" applyFont="1" applyFill="1" applyBorder="1" applyAlignment="1">
      <alignment horizontal="right" vertical="center"/>
    </xf>
    <xf numFmtId="0" fontId="8" fillId="11" borderId="8" xfId="0" applyFont="1" applyFill="1" applyBorder="1" applyAlignment="1">
      <alignment horizontal="right" vertical="center"/>
    </xf>
    <xf numFmtId="43" fontId="8" fillId="11" borderId="10" xfId="1" applyFont="1" applyFill="1" applyBorder="1" applyAlignment="1">
      <alignment horizontal="center" vertical="center"/>
    </xf>
    <xf numFmtId="43" fontId="8" fillId="11" borderId="8" xfId="1" applyFont="1" applyFill="1" applyBorder="1" applyAlignment="1">
      <alignment horizontal="center" vertical="center"/>
    </xf>
    <xf numFmtId="0" fontId="8" fillId="11" borderId="1" xfId="0" applyFont="1" applyFill="1" applyBorder="1" applyAlignment="1">
      <alignment horizontal="right" vertical="center"/>
    </xf>
    <xf numFmtId="0" fontId="8" fillId="6" borderId="10" xfId="0" applyFont="1" applyFill="1" applyBorder="1" applyAlignment="1">
      <alignment horizontal="right" vertical="center"/>
    </xf>
    <xf numFmtId="0" fontId="8" fillId="6" borderId="17" xfId="0" applyFont="1" applyFill="1" applyBorder="1" applyAlignment="1">
      <alignment horizontal="right" vertical="center"/>
    </xf>
    <xf numFmtId="0" fontId="8" fillId="6" borderId="8" xfId="0" applyFont="1" applyFill="1" applyBorder="1" applyAlignment="1">
      <alignment horizontal="right" vertical="center"/>
    </xf>
    <xf numFmtId="43" fontId="8" fillId="6" borderId="10" xfId="1" applyFont="1" applyFill="1" applyBorder="1" applyAlignment="1">
      <alignment horizontal="center" vertical="center"/>
    </xf>
    <xf numFmtId="43" fontId="8" fillId="6" borderId="8" xfId="1" applyFont="1" applyFill="1" applyBorder="1" applyAlignment="1">
      <alignment horizontal="center" vertical="center"/>
    </xf>
    <xf numFmtId="0" fontId="8" fillId="6" borderId="1" xfId="0" applyFont="1" applyFill="1" applyBorder="1" applyAlignment="1">
      <alignment horizontal="right" vertical="center"/>
    </xf>
    <xf numFmtId="0" fontId="8" fillId="5" borderId="1" xfId="0" applyFont="1" applyFill="1" applyBorder="1" applyAlignment="1">
      <alignment horizontal="left" vertical="top"/>
    </xf>
    <xf numFmtId="0" fontId="4" fillId="5" borderId="0" xfId="0" applyFont="1" applyFill="1" applyAlignment="1">
      <alignment horizontal="left" vertical="center" wrapText="1"/>
    </xf>
    <xf numFmtId="0" fontId="0" fillId="5" borderId="0" xfId="0" applyFill="1" applyAlignment="1">
      <alignment horizontal="left" vertical="center" wrapText="1"/>
    </xf>
    <xf numFmtId="43" fontId="0" fillId="4" borderId="1" xfId="1" applyFont="1" applyFill="1" applyBorder="1" applyAlignment="1">
      <alignment horizontal="center" vertical="center"/>
    </xf>
    <xf numFmtId="0" fontId="30" fillId="9" borderId="15" xfId="0" applyFont="1" applyFill="1" applyBorder="1" applyAlignment="1">
      <alignment horizontal="left" vertical="center"/>
    </xf>
    <xf numFmtId="0" fontId="30" fillId="9" borderId="16" xfId="0" applyFont="1" applyFill="1" applyBorder="1" applyAlignment="1">
      <alignment horizontal="left" vertical="center"/>
    </xf>
    <xf numFmtId="0" fontId="30" fillId="9" borderId="9" xfId="0" applyFont="1" applyFill="1" applyBorder="1" applyAlignment="1">
      <alignment horizontal="left" vertical="center"/>
    </xf>
    <xf numFmtId="0" fontId="21" fillId="6" borderId="10" xfId="0"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1" fillId="6" borderId="8" xfId="0" applyFont="1" applyFill="1" applyBorder="1" applyAlignment="1">
      <alignment horizontal="center" vertical="center" wrapText="1"/>
    </xf>
    <xf numFmtId="166" fontId="0" fillId="4" borderId="1" xfId="2" applyNumberFormat="1" applyFont="1" applyFill="1" applyBorder="1" applyAlignment="1">
      <alignment horizontal="center" vertical="center"/>
    </xf>
    <xf numFmtId="0" fontId="27" fillId="6" borderId="1" xfId="4" applyFont="1" applyFill="1" applyBorder="1" applyAlignment="1">
      <alignment horizontal="center" vertical="center"/>
    </xf>
    <xf numFmtId="0" fontId="27" fillId="6" borderId="1" xfId="4" applyFont="1" applyFill="1" applyBorder="1" applyAlignment="1">
      <alignment horizontal="center" vertical="center" wrapText="1"/>
    </xf>
    <xf numFmtId="0" fontId="27" fillId="11" borderId="1" xfId="4" applyFont="1" applyFill="1" applyBorder="1" applyAlignment="1">
      <alignment horizontal="center" vertical="center"/>
    </xf>
    <xf numFmtId="0" fontId="27" fillId="11" borderId="1" xfId="4" applyFont="1" applyFill="1" applyBorder="1" applyAlignment="1">
      <alignment horizontal="center" vertical="center" wrapText="1"/>
    </xf>
    <xf numFmtId="0" fontId="21" fillId="11" borderId="10" xfId="0" applyFont="1" applyFill="1" applyBorder="1" applyAlignment="1">
      <alignment horizontal="center" vertical="center" wrapText="1"/>
    </xf>
    <xf numFmtId="0" fontId="21" fillId="11" borderId="17" xfId="0" applyFont="1" applyFill="1" applyBorder="1" applyAlignment="1">
      <alignment horizontal="center" vertical="center" wrapText="1"/>
    </xf>
    <xf numFmtId="0" fontId="21" fillId="11" borderId="8" xfId="0" applyFont="1" applyFill="1" applyBorder="1" applyAlignment="1">
      <alignment horizontal="center" vertical="center" wrapText="1"/>
    </xf>
    <xf numFmtId="43" fontId="0" fillId="3" borderId="1" xfId="1" applyFont="1" applyFill="1" applyBorder="1" applyAlignment="1">
      <alignment horizontal="center" vertical="center"/>
    </xf>
    <xf numFmtId="166" fontId="0" fillId="3" borderId="1" xfId="2" applyNumberFormat="1" applyFont="1" applyFill="1" applyBorder="1" applyAlignment="1">
      <alignment horizontal="center" vertical="center"/>
    </xf>
    <xf numFmtId="0" fontId="0" fillId="5" borderId="1" xfId="0" applyFill="1" applyBorder="1" applyAlignment="1">
      <alignment horizontal="center" vertical="center"/>
    </xf>
    <xf numFmtId="0" fontId="1" fillId="15" borderId="10" xfId="0" applyFont="1" applyFill="1" applyBorder="1" applyAlignment="1">
      <alignment horizontal="right" vertical="center"/>
    </xf>
    <xf numFmtId="0" fontId="1" fillId="15" borderId="8" xfId="0" applyFont="1" applyFill="1" applyBorder="1" applyAlignment="1">
      <alignment horizontal="right" vertical="center"/>
    </xf>
    <xf numFmtId="0" fontId="13" fillId="15" borderId="1" xfId="0" applyFont="1" applyFill="1" applyBorder="1" applyAlignment="1">
      <alignment horizontal="right" vertical="center"/>
    </xf>
    <xf numFmtId="164" fontId="0" fillId="3" borderId="3" xfId="2" applyFont="1" applyFill="1" applyBorder="1" applyAlignment="1">
      <alignment horizontal="center" vertical="center"/>
    </xf>
    <xf numFmtId="164" fontId="0" fillId="3" borderId="4" xfId="2" applyFont="1" applyFill="1" applyBorder="1" applyAlignment="1">
      <alignment horizontal="center" vertical="center"/>
    </xf>
    <xf numFmtId="164" fontId="0" fillId="3" borderId="5" xfId="2" applyFont="1" applyFill="1" applyBorder="1" applyAlignment="1">
      <alignment horizontal="center" vertical="center"/>
    </xf>
    <xf numFmtId="43" fontId="0" fillId="11" borderId="3" xfId="1" applyFont="1" applyFill="1" applyBorder="1" applyAlignment="1">
      <alignment horizontal="center" vertical="center"/>
    </xf>
    <xf numFmtId="43" fontId="0" fillId="11" borderId="4" xfId="1" applyFont="1" applyFill="1" applyBorder="1" applyAlignment="1">
      <alignment horizontal="center" vertical="center"/>
    </xf>
    <xf numFmtId="43" fontId="0" fillId="11" borderId="5" xfId="1" applyFont="1" applyFill="1" applyBorder="1" applyAlignment="1">
      <alignment horizontal="center" vertical="center"/>
    </xf>
    <xf numFmtId="0" fontId="0" fillId="5" borderId="10" xfId="0" applyFill="1" applyBorder="1" applyAlignment="1">
      <alignment horizontal="center" vertical="center"/>
    </xf>
    <xf numFmtId="0" fontId="0" fillId="5" borderId="8" xfId="0" applyFill="1" applyBorder="1" applyAlignment="1">
      <alignment horizontal="center" vertical="center"/>
    </xf>
    <xf numFmtId="0" fontId="27" fillId="11" borderId="13" xfId="4" applyFont="1" applyFill="1" applyBorder="1" applyAlignment="1">
      <alignment horizontal="center" vertical="center" wrapText="1"/>
    </xf>
    <xf numFmtId="0" fontId="27" fillId="11" borderId="9" xfId="4" applyFont="1" applyFill="1" applyBorder="1" applyAlignment="1">
      <alignment horizontal="center" vertical="center" wrapText="1"/>
    </xf>
    <xf numFmtId="0" fontId="21" fillId="11" borderId="1"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1" fillId="11" borderId="12" xfId="0" applyFont="1" applyFill="1" applyBorder="1" applyAlignment="1">
      <alignment horizontal="center" vertical="center"/>
    </xf>
    <xf numFmtId="0" fontId="1" fillId="11" borderId="13" xfId="0" applyFont="1" applyFill="1" applyBorder="1" applyAlignment="1">
      <alignment horizontal="center" vertical="center"/>
    </xf>
    <xf numFmtId="0" fontId="1" fillId="11" borderId="15" xfId="0" applyFont="1" applyFill="1" applyBorder="1" applyAlignment="1">
      <alignment horizontal="center" vertical="center"/>
    </xf>
    <xf numFmtId="0" fontId="1" fillId="11" borderId="9" xfId="0" applyFont="1" applyFill="1" applyBorder="1" applyAlignment="1">
      <alignment horizontal="center" vertical="center"/>
    </xf>
    <xf numFmtId="0" fontId="13" fillId="11" borderId="12"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43" fontId="0" fillId="6" borderId="3" xfId="1" applyFont="1" applyFill="1" applyBorder="1" applyAlignment="1">
      <alignment horizontal="center" vertical="center"/>
    </xf>
    <xf numFmtId="43" fontId="0" fillId="6" borderId="4" xfId="1" applyFont="1" applyFill="1" applyBorder="1" applyAlignment="1">
      <alignment horizontal="center" vertical="center"/>
    </xf>
    <xf numFmtId="43" fontId="0" fillId="6" borderId="5" xfId="1" applyFont="1" applyFill="1" applyBorder="1" applyAlignment="1">
      <alignment horizontal="center" vertical="center"/>
    </xf>
    <xf numFmtId="0" fontId="1" fillId="6" borderId="12"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9" xfId="0" applyFont="1" applyFill="1" applyBorder="1" applyAlignment="1">
      <alignment horizontal="center" vertical="center"/>
    </xf>
    <xf numFmtId="0" fontId="13" fillId="6" borderId="4" xfId="0" applyFont="1" applyFill="1" applyBorder="1" applyAlignment="1">
      <alignment horizontal="center" vertical="center" wrapText="1"/>
    </xf>
    <xf numFmtId="0" fontId="27" fillId="6" borderId="13" xfId="4" applyFont="1" applyFill="1" applyBorder="1" applyAlignment="1">
      <alignment horizontal="center" vertical="center" wrapText="1"/>
    </xf>
    <xf numFmtId="0" fontId="27" fillId="6" borderId="9" xfId="4" applyFont="1" applyFill="1" applyBorder="1" applyAlignment="1">
      <alignment horizontal="center" vertical="center" wrapText="1"/>
    </xf>
    <xf numFmtId="44" fontId="0" fillId="6" borderId="3" xfId="0" applyNumberFormat="1" applyFill="1" applyBorder="1" applyAlignment="1">
      <alignment horizontal="center" vertical="center"/>
    </xf>
    <xf numFmtId="44" fontId="0" fillId="6" borderId="4" xfId="0" applyNumberFormat="1" applyFill="1" applyBorder="1" applyAlignment="1">
      <alignment horizontal="center" vertical="center"/>
    </xf>
    <xf numFmtId="44" fontId="0" fillId="6" borderId="5" xfId="0" applyNumberFormat="1" applyFill="1" applyBorder="1" applyAlignment="1">
      <alignment horizontal="center" vertical="center"/>
    </xf>
    <xf numFmtId="44" fontId="0" fillId="11" borderId="3" xfId="0" applyNumberFormat="1" applyFill="1" applyBorder="1" applyAlignment="1">
      <alignment horizontal="center" vertical="center"/>
    </xf>
    <xf numFmtId="44" fontId="0" fillId="11" borderId="4" xfId="0" applyNumberFormat="1" applyFill="1" applyBorder="1" applyAlignment="1">
      <alignment horizontal="center" vertical="center"/>
    </xf>
    <xf numFmtId="44" fontId="0" fillId="11" borderId="5" xfId="0" applyNumberFormat="1" applyFill="1" applyBorder="1" applyAlignment="1">
      <alignment horizontal="center" vertical="center"/>
    </xf>
    <xf numFmtId="0" fontId="6" fillId="11" borderId="1" xfId="4" applyFill="1" applyBorder="1" applyAlignment="1">
      <alignment horizontal="center" vertical="center" wrapText="1"/>
    </xf>
    <xf numFmtId="0" fontId="21" fillId="11" borderId="1" xfId="0" applyFont="1" applyFill="1" applyBorder="1" applyAlignment="1">
      <alignment horizontal="center" vertical="center"/>
    </xf>
    <xf numFmtId="0" fontId="6" fillId="6" borderId="1" xfId="4" applyFill="1" applyBorder="1" applyAlignment="1">
      <alignment horizontal="center" vertical="center" wrapText="1"/>
    </xf>
    <xf numFmtId="0" fontId="21" fillId="6" borderId="1" xfId="0" applyFont="1" applyFill="1" applyBorder="1" applyAlignment="1">
      <alignment horizontal="center" vertical="center"/>
    </xf>
    <xf numFmtId="0" fontId="6" fillId="6" borderId="1" xfId="4" applyFill="1" applyBorder="1" applyAlignment="1">
      <alignment horizontal="center" vertical="center"/>
    </xf>
    <xf numFmtId="164" fontId="0" fillId="3" borderId="1" xfId="0" applyNumberFormat="1" applyFill="1" applyBorder="1" applyAlignment="1">
      <alignment horizontal="center" vertical="center" wrapText="1"/>
    </xf>
    <xf numFmtId="0" fontId="0" fillId="3" borderId="10" xfId="0" applyFill="1" applyBorder="1" applyAlignment="1">
      <alignment vertical="center" wrapText="1"/>
    </xf>
    <xf numFmtId="0" fontId="0" fillId="3" borderId="17" xfId="0" applyFill="1" applyBorder="1" applyAlignment="1">
      <alignment vertical="center" wrapText="1"/>
    </xf>
    <xf numFmtId="0" fontId="0" fillId="3" borderId="12" xfId="0" applyFill="1" applyBorder="1" applyAlignment="1">
      <alignment horizontal="center" vertical="center"/>
    </xf>
    <xf numFmtId="0" fontId="0" fillId="3" borderId="2"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0" xfId="0" applyFill="1" applyAlignment="1">
      <alignment horizontal="center" vertical="center"/>
    </xf>
    <xf numFmtId="0" fontId="0" fillId="3" borderId="11" xfId="0" applyFill="1"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0" fillId="3" borderId="9" xfId="0" applyFill="1" applyBorder="1" applyAlignment="1">
      <alignment horizontal="center" vertical="center"/>
    </xf>
    <xf numFmtId="0" fontId="27" fillId="11" borderId="12" xfId="4" applyFont="1" applyFill="1" applyBorder="1" applyAlignment="1">
      <alignment horizontal="center" vertical="center"/>
    </xf>
    <xf numFmtId="0" fontId="27" fillId="11" borderId="2" xfId="4" applyFont="1" applyFill="1" applyBorder="1" applyAlignment="1">
      <alignment horizontal="center" vertical="center"/>
    </xf>
    <xf numFmtId="0" fontId="27" fillId="11" borderId="13" xfId="4" applyFont="1" applyFill="1" applyBorder="1" applyAlignment="1">
      <alignment horizontal="center" vertical="center"/>
    </xf>
    <xf numFmtId="0" fontId="27" fillId="11" borderId="14" xfId="4" applyFont="1" applyFill="1" applyBorder="1" applyAlignment="1">
      <alignment horizontal="center" vertical="center"/>
    </xf>
    <xf numFmtId="0" fontId="27" fillId="11" borderId="0" xfId="4" applyFont="1" applyFill="1" applyBorder="1" applyAlignment="1">
      <alignment horizontal="center" vertical="center"/>
    </xf>
    <xf numFmtId="0" fontId="27" fillId="11" borderId="11" xfId="4" applyFont="1" applyFill="1" applyBorder="1" applyAlignment="1">
      <alignment horizontal="center" vertical="center"/>
    </xf>
    <xf numFmtId="0" fontId="27" fillId="11" borderId="15" xfId="4" applyFont="1" applyFill="1" applyBorder="1" applyAlignment="1">
      <alignment horizontal="center" vertical="center"/>
    </xf>
    <xf numFmtId="0" fontId="27" fillId="11" borderId="16" xfId="4" applyFont="1" applyFill="1" applyBorder="1" applyAlignment="1">
      <alignment horizontal="center" vertical="center"/>
    </xf>
    <xf numFmtId="0" fontId="27" fillId="11" borderId="9" xfId="4" applyFont="1" applyFill="1" applyBorder="1" applyAlignment="1">
      <alignment horizontal="center" vertical="center"/>
    </xf>
    <xf numFmtId="0" fontId="13" fillId="11" borderId="1" xfId="0" applyFont="1" applyFill="1" applyBorder="1" applyAlignment="1">
      <alignment horizontal="center" vertical="center"/>
    </xf>
    <xf numFmtId="0" fontId="0" fillId="4" borderId="10" xfId="0" applyFill="1" applyBorder="1" applyAlignment="1">
      <alignment vertical="center" wrapText="1"/>
    </xf>
    <xf numFmtId="0" fontId="0" fillId="4" borderId="17" xfId="0" applyFill="1" applyBorder="1" applyAlignment="1">
      <alignment vertical="center" wrapText="1"/>
    </xf>
    <xf numFmtId="0" fontId="13" fillId="6" borderId="1" xfId="0" applyFont="1" applyFill="1" applyBorder="1" applyAlignment="1">
      <alignment horizontal="center" vertical="center"/>
    </xf>
    <xf numFmtId="164" fontId="0" fillId="4" borderId="1" xfId="0" applyNumberFormat="1" applyFill="1" applyBorder="1" applyAlignment="1">
      <alignment horizontal="center" vertical="center" wrapText="1"/>
    </xf>
    <xf numFmtId="0" fontId="0" fillId="4" borderId="12" xfId="0" applyFill="1" applyBorder="1" applyAlignment="1">
      <alignment horizontal="center" vertical="center"/>
    </xf>
    <xf numFmtId="0" fontId="0" fillId="4" borderId="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0" xfId="0" applyFill="1" applyAlignment="1">
      <alignment horizontal="center" vertical="center"/>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6" xfId="0" applyFill="1" applyBorder="1" applyAlignment="1">
      <alignment horizontal="center" vertical="center"/>
    </xf>
    <xf numFmtId="0" fontId="0" fillId="4" borderId="9" xfId="0" applyFill="1" applyBorder="1" applyAlignment="1">
      <alignment horizontal="center" vertical="center"/>
    </xf>
    <xf numFmtId="0" fontId="11" fillId="3" borderId="1" xfId="0" applyFont="1" applyFill="1" applyBorder="1" applyAlignment="1">
      <alignment horizontal="left" vertical="center" wrapText="1"/>
    </xf>
    <xf numFmtId="0" fontId="11" fillId="3" borderId="1" xfId="0" applyFont="1" applyFill="1" applyBorder="1" applyAlignment="1">
      <alignment horizontal="right" vertical="center" wrapText="1"/>
    </xf>
    <xf numFmtId="0" fontId="11" fillId="5" borderId="1" xfId="0" applyFont="1" applyFill="1" applyBorder="1" applyAlignment="1">
      <alignment horizontal="center" vertical="center" wrapText="1"/>
    </xf>
    <xf numFmtId="0" fontId="13" fillId="11" borderId="1" xfId="0" applyFont="1" applyFill="1" applyBorder="1" applyAlignment="1">
      <alignment horizontal="right" vertical="center" wrapText="1"/>
    </xf>
    <xf numFmtId="0" fontId="27" fillId="3" borderId="1" xfId="4" applyFont="1" applyFill="1" applyBorder="1" applyAlignment="1">
      <alignment horizontal="left" wrapText="1"/>
    </xf>
    <xf numFmtId="0" fontId="6" fillId="3" borderId="1" xfId="4" applyFill="1" applyBorder="1" applyAlignment="1">
      <alignment horizontal="left" vertical="center" wrapText="1"/>
    </xf>
    <xf numFmtId="0" fontId="13" fillId="6" borderId="1" xfId="0" applyFont="1" applyFill="1" applyBorder="1" applyAlignment="1">
      <alignment horizontal="right" vertical="center" wrapText="1"/>
    </xf>
    <xf numFmtId="0" fontId="11" fillId="4" borderId="1" xfId="0" applyFont="1" applyFill="1" applyBorder="1" applyAlignment="1">
      <alignment horizontal="right" vertical="center" wrapText="1"/>
    </xf>
    <xf numFmtId="0" fontId="11" fillId="4" borderId="1" xfId="0" applyFont="1" applyFill="1" applyBorder="1" applyAlignment="1">
      <alignment horizontal="left" vertical="center" wrapText="1"/>
    </xf>
    <xf numFmtId="0" fontId="17" fillId="6" borderId="1" xfId="0" applyFont="1" applyFill="1" applyBorder="1" applyAlignment="1">
      <alignment horizontal="right" vertical="center" wrapText="1"/>
    </xf>
    <xf numFmtId="0" fontId="6" fillId="4" borderId="1" xfId="4" applyFill="1" applyBorder="1" applyAlignment="1">
      <alignment horizontal="left" vertical="center" wrapText="1"/>
    </xf>
    <xf numFmtId="0" fontId="6" fillId="4" borderId="10" xfId="4" applyFill="1" applyBorder="1" applyAlignment="1">
      <alignment horizontal="left" vertical="center" wrapText="1"/>
    </xf>
    <xf numFmtId="0" fontId="6" fillId="4" borderId="17" xfId="4" applyFill="1" applyBorder="1" applyAlignment="1">
      <alignment horizontal="left" vertical="center" wrapText="1"/>
    </xf>
    <xf numFmtId="0" fontId="6" fillId="4" borderId="8" xfId="4" applyFill="1" applyBorder="1" applyAlignment="1">
      <alignment horizontal="left" vertical="center" wrapText="1"/>
    </xf>
    <xf numFmtId="0" fontId="11" fillId="5" borderId="10"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7" fillId="11" borderId="1" xfId="0" applyFont="1" applyFill="1" applyBorder="1" applyAlignment="1">
      <alignment horizontal="right" vertical="center" wrapText="1"/>
    </xf>
    <xf numFmtId="0" fontId="31" fillId="5" borderId="1" xfId="0" applyFont="1" applyFill="1" applyBorder="1" applyAlignment="1">
      <alignment horizontal="left" vertical="center" wrapText="1"/>
    </xf>
    <xf numFmtId="0" fontId="27" fillId="4" borderId="1" xfId="4" applyFont="1" applyFill="1" applyBorder="1" applyAlignment="1">
      <alignment horizontal="left" wrapText="1"/>
    </xf>
    <xf numFmtId="0" fontId="31" fillId="0" borderId="10"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8" xfId="0" applyFont="1" applyBorder="1" applyAlignment="1">
      <alignment horizontal="center" vertical="center" wrapText="1"/>
    </xf>
    <xf numFmtId="164" fontId="13" fillId="6" borderId="1" xfId="2" applyFont="1" applyFill="1" applyBorder="1" applyAlignment="1">
      <alignment horizontal="center" vertical="center" wrapText="1"/>
    </xf>
    <xf numFmtId="0" fontId="6" fillId="3" borderId="10" xfId="4" applyFill="1" applyBorder="1" applyAlignment="1">
      <alignment horizontal="left" vertical="center" wrapText="1"/>
    </xf>
    <xf numFmtId="0" fontId="6" fillId="3" borderId="17" xfId="4" applyFill="1" applyBorder="1" applyAlignment="1">
      <alignment horizontal="left" vertical="center" wrapText="1"/>
    </xf>
    <xf numFmtId="0" fontId="6" fillId="3" borderId="8" xfId="4" applyFill="1" applyBorder="1" applyAlignment="1">
      <alignment horizontal="left" vertical="center" wrapText="1"/>
    </xf>
    <xf numFmtId="164" fontId="13" fillId="11" borderId="1" xfId="2" applyFont="1" applyFill="1" applyBorder="1" applyAlignment="1">
      <alignment horizontal="center" vertical="center" wrapText="1"/>
    </xf>
    <xf numFmtId="0" fontId="18" fillId="12" borderId="7" xfId="0" applyFont="1" applyFill="1" applyBorder="1" applyAlignment="1">
      <alignment horizontal="right" vertical="center" wrapText="1"/>
    </xf>
    <xf numFmtId="0" fontId="18" fillId="12" borderId="1" xfId="0" applyFont="1" applyFill="1" applyBorder="1" applyAlignment="1">
      <alignment horizontal="right" vertical="center" wrapText="1"/>
    </xf>
    <xf numFmtId="0" fontId="18" fillId="12" borderId="26" xfId="4" applyFont="1" applyFill="1" applyBorder="1" applyAlignment="1">
      <alignment horizontal="right" vertical="center" wrapText="1"/>
    </xf>
    <xf numFmtId="0" fontId="18" fillId="12" borderId="27" xfId="4" applyFont="1" applyFill="1" applyBorder="1" applyAlignment="1">
      <alignment horizontal="right" vertical="center" wrapText="1"/>
    </xf>
    <xf numFmtId="0" fontId="18" fillId="12" borderId="7" xfId="4" applyFont="1" applyFill="1" applyBorder="1" applyAlignment="1">
      <alignment horizontal="right" vertical="center" wrapText="1"/>
    </xf>
    <xf numFmtId="0" fontId="18" fillId="12" borderId="1" xfId="4" applyFont="1" applyFill="1" applyBorder="1" applyAlignment="1">
      <alignment horizontal="right" vertical="center" wrapText="1"/>
    </xf>
    <xf numFmtId="0" fontId="18" fillId="12" borderId="30" xfId="4" applyFont="1" applyFill="1" applyBorder="1" applyAlignment="1">
      <alignment horizontal="right" vertical="center" wrapText="1"/>
    </xf>
    <xf numFmtId="164" fontId="60" fillId="4" borderId="1" xfId="2" applyFont="1" applyFill="1" applyBorder="1" applyAlignment="1">
      <alignment horizontal="center" vertical="center" wrapText="1"/>
    </xf>
    <xf numFmtId="164" fontId="60" fillId="4" borderId="27" xfId="2" applyFont="1" applyFill="1" applyBorder="1" applyAlignment="1">
      <alignment horizontal="center" vertical="center" wrapText="1"/>
    </xf>
    <xf numFmtId="0" fontId="18" fillId="12" borderId="30" xfId="0" applyFont="1" applyFill="1" applyBorder="1" applyAlignment="1">
      <alignment horizontal="right" vertical="center" wrapText="1"/>
    </xf>
    <xf numFmtId="0" fontId="18" fillId="12" borderId="31" xfId="0" applyFont="1" applyFill="1" applyBorder="1" applyAlignment="1">
      <alignment horizontal="right" vertical="center" wrapText="1"/>
    </xf>
    <xf numFmtId="164" fontId="60" fillId="4" borderId="31" xfId="2" applyFont="1" applyFill="1" applyBorder="1" applyAlignment="1">
      <alignment horizontal="center" vertical="center" wrapText="1"/>
    </xf>
    <xf numFmtId="0" fontId="18" fillId="12" borderId="4" xfId="4" applyFont="1" applyFill="1" applyBorder="1" applyAlignment="1">
      <alignment horizontal="center" vertical="center" wrapText="1"/>
    </xf>
    <xf numFmtId="0" fontId="18" fillId="12" borderId="1" xfId="4" applyFont="1" applyFill="1" applyBorder="1" applyAlignment="1">
      <alignment horizontal="center" vertical="center" wrapText="1"/>
    </xf>
    <xf numFmtId="164" fontId="60" fillId="3" borderId="28" xfId="2" applyFont="1" applyFill="1" applyBorder="1" applyAlignment="1">
      <alignment horizontal="center" vertical="center" wrapText="1"/>
    </xf>
    <xf numFmtId="164" fontId="60" fillId="3" borderId="4" xfId="2" applyFont="1" applyFill="1" applyBorder="1" applyAlignment="1">
      <alignment horizontal="center" vertical="center" wrapText="1"/>
    </xf>
    <xf numFmtId="164" fontId="60" fillId="3" borderId="5" xfId="2" applyFont="1" applyFill="1" applyBorder="1" applyAlignment="1">
      <alignment horizontal="center" vertical="center" wrapText="1"/>
    </xf>
    <xf numFmtId="164" fontId="60" fillId="3" borderId="3" xfId="2" applyFont="1" applyFill="1" applyBorder="1" applyAlignment="1">
      <alignment horizontal="center" vertical="center" wrapText="1"/>
    </xf>
    <xf numFmtId="164" fontId="60" fillId="3" borderId="32" xfId="2" applyFont="1" applyFill="1" applyBorder="1" applyAlignment="1">
      <alignment horizontal="center" vertical="center" wrapText="1"/>
    </xf>
    <xf numFmtId="164" fontId="60" fillId="3" borderId="27" xfId="2" applyFont="1" applyFill="1" applyBorder="1" applyAlignment="1">
      <alignment horizontal="center" vertical="center" wrapText="1"/>
    </xf>
    <xf numFmtId="164" fontId="60" fillId="3" borderId="1" xfId="2" applyFont="1" applyFill="1" applyBorder="1" applyAlignment="1">
      <alignment horizontal="center" vertical="center" wrapText="1"/>
    </xf>
    <xf numFmtId="164" fontId="60" fillId="3" borderId="31" xfId="2" applyFont="1" applyFill="1" applyBorder="1" applyAlignment="1">
      <alignment horizontal="center" vertical="center" wrapText="1"/>
    </xf>
    <xf numFmtId="0" fontId="17" fillId="12" borderId="40" xfId="4" applyFont="1" applyFill="1" applyBorder="1" applyAlignment="1">
      <alignment horizontal="center" vertical="center" wrapText="1"/>
    </xf>
    <xf numFmtId="0" fontId="17" fillId="12" borderId="41" xfId="4" applyFont="1" applyFill="1" applyBorder="1" applyAlignment="1">
      <alignment horizontal="center" vertical="center" wrapText="1"/>
    </xf>
    <xf numFmtId="0" fontId="17" fillId="12" borderId="42" xfId="4" applyFont="1" applyFill="1" applyBorder="1" applyAlignment="1">
      <alignment horizontal="center" vertical="center" wrapText="1"/>
    </xf>
    <xf numFmtId="0" fontId="36" fillId="6" borderId="3" xfId="0" applyFont="1" applyFill="1" applyBorder="1" applyAlignment="1">
      <alignment horizontal="center" vertical="center"/>
    </xf>
    <xf numFmtId="164" fontId="60" fillId="4" borderId="28" xfId="2" applyFont="1" applyFill="1" applyBorder="1" applyAlignment="1">
      <alignment horizontal="center" vertical="center" wrapText="1"/>
    </xf>
    <xf numFmtId="164" fontId="60" fillId="4" borderId="4" xfId="2" applyFont="1" applyFill="1" applyBorder="1" applyAlignment="1">
      <alignment horizontal="center" vertical="center" wrapText="1"/>
    </xf>
    <xf numFmtId="164" fontId="60" fillId="4" borderId="5" xfId="2" applyFont="1" applyFill="1" applyBorder="1" applyAlignment="1">
      <alignment horizontal="center" vertical="center" wrapText="1"/>
    </xf>
    <xf numFmtId="164" fontId="60" fillId="4" borderId="3" xfId="2" applyFont="1" applyFill="1" applyBorder="1" applyAlignment="1">
      <alignment horizontal="center" vertical="center" wrapText="1"/>
    </xf>
    <xf numFmtId="164" fontId="60" fillId="4" borderId="32" xfId="2" applyFont="1" applyFill="1" applyBorder="1" applyAlignment="1">
      <alignment horizontal="center" vertical="center" wrapText="1"/>
    </xf>
    <xf numFmtId="0" fontId="36" fillId="11" borderId="1" xfId="0" applyFont="1" applyFill="1" applyBorder="1" applyAlignment="1">
      <alignment horizontal="center" vertical="center"/>
    </xf>
    <xf numFmtId="0" fontId="18" fillId="12" borderId="26" xfId="0" applyFont="1" applyFill="1" applyBorder="1" applyAlignment="1">
      <alignment horizontal="right" vertical="center"/>
    </xf>
    <xf numFmtId="0" fontId="18" fillId="12" borderId="27" xfId="0" applyFont="1" applyFill="1" applyBorder="1" applyAlignment="1">
      <alignment horizontal="right" vertical="center"/>
    </xf>
    <xf numFmtId="0" fontId="18" fillId="12" borderId="7" xfId="0" applyFont="1" applyFill="1" applyBorder="1" applyAlignment="1">
      <alignment horizontal="right" vertical="center"/>
    </xf>
    <xf numFmtId="0" fontId="18" fillId="12" borderId="1" xfId="0" applyFont="1" applyFill="1" applyBorder="1" applyAlignment="1">
      <alignment horizontal="right" vertical="center"/>
    </xf>
    <xf numFmtId="167" fontId="18" fillId="4" borderId="27" xfId="0" applyNumberFormat="1" applyFont="1" applyFill="1" applyBorder="1" applyAlignment="1">
      <alignment vertical="center"/>
    </xf>
    <xf numFmtId="167" fontId="18" fillId="4" borderId="29" xfId="0" applyNumberFormat="1" applyFont="1" applyFill="1" applyBorder="1" applyAlignment="1">
      <alignment vertical="center"/>
    </xf>
    <xf numFmtId="0" fontId="17" fillId="12" borderId="37" xfId="0" applyFont="1" applyFill="1" applyBorder="1" applyAlignment="1">
      <alignment horizontal="center" vertical="center" wrapText="1"/>
    </xf>
    <xf numFmtId="0" fontId="17" fillId="12" borderId="38" xfId="0" applyFont="1" applyFill="1" applyBorder="1" applyAlignment="1">
      <alignment horizontal="center" vertical="center" wrapText="1"/>
    </xf>
    <xf numFmtId="0" fontId="17" fillId="12" borderId="39" xfId="0" applyFont="1" applyFill="1" applyBorder="1" applyAlignment="1">
      <alignment horizontal="center" vertical="center" wrapText="1"/>
    </xf>
    <xf numFmtId="44" fontId="18" fillId="4" borderId="27" xfId="0" applyNumberFormat="1" applyFont="1" applyFill="1" applyBorder="1" applyAlignment="1">
      <alignment vertical="center"/>
    </xf>
    <xf numFmtId="44" fontId="18" fillId="4" borderId="29" xfId="0" applyNumberFormat="1" applyFont="1" applyFill="1" applyBorder="1" applyAlignment="1">
      <alignment vertical="center"/>
    </xf>
    <xf numFmtId="0" fontId="17" fillId="9" borderId="14" xfId="0" applyFont="1" applyFill="1" applyBorder="1" applyAlignment="1">
      <alignment horizontal="left" vertical="center"/>
    </xf>
    <xf numFmtId="0" fontId="17" fillId="9" borderId="0" xfId="0" applyFont="1" applyFill="1" applyAlignment="1">
      <alignment horizontal="left" vertical="center"/>
    </xf>
    <xf numFmtId="0" fontId="17" fillId="9" borderId="11" xfId="0" applyFont="1" applyFill="1" applyBorder="1" applyAlignment="1">
      <alignment horizontal="left" vertical="center"/>
    </xf>
    <xf numFmtId="0" fontId="18" fillId="12" borderId="19" xfId="4" applyFont="1" applyFill="1" applyBorder="1" applyAlignment="1">
      <alignment horizontal="right" vertical="center"/>
    </xf>
    <xf numFmtId="0" fontId="18" fillId="12" borderId="13" xfId="4" applyFont="1" applyFill="1" applyBorder="1" applyAlignment="1">
      <alignment horizontal="right" vertical="center"/>
    </xf>
    <xf numFmtId="0" fontId="18" fillId="12" borderId="21" xfId="4" applyFont="1" applyFill="1" applyBorder="1" applyAlignment="1">
      <alignment horizontal="right" vertical="center"/>
    </xf>
    <xf numFmtId="0" fontId="18" fillId="12" borderId="11" xfId="4" applyFont="1" applyFill="1" applyBorder="1" applyAlignment="1">
      <alignment horizontal="right" vertical="center"/>
    </xf>
    <xf numFmtId="0" fontId="18" fillId="12" borderId="23" xfId="4" applyFont="1" applyFill="1" applyBorder="1" applyAlignment="1">
      <alignment horizontal="right" vertical="center"/>
    </xf>
    <xf numFmtId="0" fontId="18" fillId="12" borderId="35" xfId="4" applyFont="1" applyFill="1" applyBorder="1" applyAlignment="1">
      <alignment horizontal="right" vertical="center"/>
    </xf>
    <xf numFmtId="0" fontId="18" fillId="12" borderId="7" xfId="4" applyFont="1" applyFill="1" applyBorder="1" applyAlignment="1">
      <alignment horizontal="right" vertical="center"/>
    </xf>
    <xf numFmtId="0" fontId="18" fillId="12" borderId="1" xfId="4" applyFont="1" applyFill="1" applyBorder="1" applyAlignment="1">
      <alignment horizontal="right" vertical="center"/>
    </xf>
    <xf numFmtId="44" fontId="18" fillId="3" borderId="27" xfId="0" applyNumberFormat="1" applyFont="1" applyFill="1" applyBorder="1" applyAlignment="1">
      <alignment vertical="center"/>
    </xf>
    <xf numFmtId="44" fontId="18" fillId="3" borderId="29" xfId="0" applyNumberFormat="1" applyFont="1" applyFill="1" applyBorder="1" applyAlignment="1">
      <alignment vertical="center"/>
    </xf>
    <xf numFmtId="167" fontId="18" fillId="3" borderId="27" xfId="0" applyNumberFormat="1" applyFont="1" applyFill="1" applyBorder="1" applyAlignment="1">
      <alignment vertical="center"/>
    </xf>
    <xf numFmtId="167" fontId="18" fillId="3" borderId="29" xfId="0" applyNumberFormat="1" applyFont="1" applyFill="1" applyBorder="1" applyAlignment="1">
      <alignment vertical="center"/>
    </xf>
    <xf numFmtId="0" fontId="36" fillId="12" borderId="1" xfId="0" applyFont="1" applyFill="1" applyBorder="1" applyAlignment="1">
      <alignment horizontal="center" vertical="center"/>
    </xf>
    <xf numFmtId="164" fontId="60" fillId="12" borderId="28" xfId="2" applyFont="1" applyFill="1" applyBorder="1" applyAlignment="1">
      <alignment horizontal="center" vertical="center" wrapText="1"/>
    </xf>
    <xf numFmtId="164" fontId="60" fillId="12" borderId="4" xfId="2" applyFont="1" applyFill="1" applyBorder="1" applyAlignment="1">
      <alignment horizontal="center" vertical="center" wrapText="1"/>
    </xf>
    <xf numFmtId="164" fontId="60" fillId="12" borderId="5" xfId="2" applyFont="1" applyFill="1" applyBorder="1" applyAlignment="1">
      <alignment horizontal="center" vertical="center" wrapText="1"/>
    </xf>
    <xf numFmtId="164" fontId="60" fillId="12" borderId="3" xfId="2" applyFont="1" applyFill="1" applyBorder="1" applyAlignment="1">
      <alignment horizontal="center" vertical="center" wrapText="1"/>
    </xf>
    <xf numFmtId="164" fontId="60" fillId="12" borderId="32" xfId="2" applyFont="1" applyFill="1" applyBorder="1" applyAlignment="1">
      <alignment horizontal="center" vertical="center" wrapText="1"/>
    </xf>
    <xf numFmtId="164" fontId="60" fillId="12" borderId="27" xfId="2" applyFont="1" applyFill="1" applyBorder="1" applyAlignment="1">
      <alignment horizontal="center" vertical="center" wrapText="1"/>
    </xf>
    <xf numFmtId="164" fontId="60" fillId="12" borderId="1" xfId="2" applyFont="1" applyFill="1" applyBorder="1" applyAlignment="1">
      <alignment horizontal="center" vertical="center" wrapText="1"/>
    </xf>
    <xf numFmtId="164" fontId="60" fillId="12" borderId="31" xfId="2" applyFont="1" applyFill="1" applyBorder="1" applyAlignment="1">
      <alignment horizontal="center" vertical="center" wrapText="1"/>
    </xf>
    <xf numFmtId="44" fontId="18" fillId="12" borderId="27" xfId="0" applyNumberFormat="1" applyFont="1" applyFill="1" applyBorder="1" applyAlignment="1">
      <alignment vertical="center"/>
    </xf>
    <xf numFmtId="44" fontId="18" fillId="12" borderId="29" xfId="0" applyNumberFormat="1" applyFont="1" applyFill="1" applyBorder="1" applyAlignment="1">
      <alignment vertical="center"/>
    </xf>
    <xf numFmtId="167" fontId="18" fillId="12" borderId="27" xfId="0" applyNumberFormat="1" applyFont="1" applyFill="1" applyBorder="1" applyAlignment="1">
      <alignment vertical="center"/>
    </xf>
    <xf numFmtId="167" fontId="18" fillId="12" borderId="29" xfId="0" applyNumberFormat="1" applyFont="1" applyFill="1" applyBorder="1" applyAlignment="1">
      <alignment vertical="center"/>
    </xf>
    <xf numFmtId="0" fontId="69" fillId="13" borderId="1"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 fillId="0" borderId="16" xfId="0" applyFont="1" applyBorder="1" applyAlignment="1">
      <alignment horizontal="center" vertical="center" wrapText="1"/>
    </xf>
    <xf numFmtId="0" fontId="0" fillId="12" borderId="14" xfId="0" applyFill="1" applyBorder="1" applyAlignment="1">
      <alignment horizontal="left" vertical="center"/>
    </xf>
    <xf numFmtId="0" fontId="0" fillId="12" borderId="0" xfId="0" applyFill="1" applyAlignment="1">
      <alignment horizontal="left" vertical="center"/>
    </xf>
    <xf numFmtId="0" fontId="1" fillId="0" borderId="10" xfId="0" applyFont="1" applyBorder="1" applyAlignment="1">
      <alignment horizontal="center"/>
    </xf>
    <xf numFmtId="0" fontId="1" fillId="0" borderId="8" xfId="0" applyFont="1" applyBorder="1" applyAlignment="1">
      <alignment horizontal="center"/>
    </xf>
    <xf numFmtId="0" fontId="1" fillId="0" borderId="1" xfId="0" applyFont="1" applyBorder="1" applyAlignment="1">
      <alignment horizontal="center"/>
    </xf>
    <xf numFmtId="0" fontId="0" fillId="12" borderId="10" xfId="0" applyFill="1" applyBorder="1" applyAlignment="1">
      <alignment horizontal="center" vertical="center" wrapText="1"/>
    </xf>
    <xf numFmtId="0" fontId="0" fillId="12" borderId="8" xfId="0" applyFill="1" applyBorder="1" applyAlignment="1">
      <alignment horizontal="center" vertical="center" wrapText="1"/>
    </xf>
    <xf numFmtId="0" fontId="1" fillId="13" borderId="1" xfId="0" applyFont="1" applyFill="1" applyBorder="1" applyAlignment="1">
      <alignment horizontal="right" vertical="center"/>
    </xf>
    <xf numFmtId="0" fontId="0" fillId="12" borderId="1" xfId="0" applyFill="1" applyBorder="1" applyAlignment="1">
      <alignment horizontal="left" vertical="center"/>
    </xf>
    <xf numFmtId="0" fontId="3" fillId="12" borderId="12" xfId="0" applyFont="1" applyFill="1" applyBorder="1" applyAlignment="1">
      <alignment horizontal="left" vertical="center" wrapText="1"/>
    </xf>
    <xf numFmtId="0" fontId="3" fillId="12" borderId="13" xfId="0" applyFont="1" applyFill="1" applyBorder="1" applyAlignment="1">
      <alignment horizontal="left" vertical="center" wrapText="1"/>
    </xf>
    <xf numFmtId="0" fontId="3" fillId="12" borderId="14" xfId="0" applyFont="1" applyFill="1" applyBorder="1" applyAlignment="1">
      <alignment horizontal="left" vertical="center" wrapText="1"/>
    </xf>
    <xf numFmtId="0" fontId="3" fillId="12" borderId="11" xfId="0" applyFont="1" applyFill="1" applyBorder="1" applyAlignment="1">
      <alignment horizontal="left" vertical="center" wrapText="1"/>
    </xf>
    <xf numFmtId="0" fontId="3" fillId="12" borderId="15"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0" fillId="12" borderId="17" xfId="0" applyFill="1" applyBorder="1" applyAlignment="1">
      <alignment horizontal="center" vertical="center" wrapText="1"/>
    </xf>
    <xf numFmtId="0" fontId="1" fillId="12" borderId="12" xfId="0" applyFont="1" applyFill="1" applyBorder="1" applyAlignment="1">
      <alignment horizontal="center" vertical="center" wrapText="1"/>
    </xf>
    <xf numFmtId="0" fontId="0" fillId="12" borderId="2" xfId="0" applyFill="1" applyBorder="1" applyAlignment="1">
      <alignment horizontal="center" vertical="center" wrapText="1"/>
    </xf>
    <xf numFmtId="0" fontId="0" fillId="12" borderId="13" xfId="0" applyFill="1" applyBorder="1" applyAlignment="1">
      <alignment horizontal="center" vertical="center" wrapText="1"/>
    </xf>
    <xf numFmtId="0" fontId="1" fillId="13" borderId="10" xfId="0" applyFont="1" applyFill="1" applyBorder="1" applyAlignment="1">
      <alignment horizontal="left" vertical="center"/>
    </xf>
    <xf numFmtId="0" fontId="1" fillId="13" borderId="17" xfId="0" applyFont="1" applyFill="1" applyBorder="1" applyAlignment="1">
      <alignment horizontal="left" vertical="center"/>
    </xf>
    <xf numFmtId="0" fontId="1" fillId="13" borderId="8" xfId="0" applyFont="1" applyFill="1" applyBorder="1" applyAlignment="1">
      <alignment horizontal="left" vertical="center"/>
    </xf>
    <xf numFmtId="0" fontId="0" fillId="12" borderId="10" xfId="0" applyFill="1" applyBorder="1" applyAlignment="1">
      <alignment horizontal="left" vertical="center"/>
    </xf>
    <xf numFmtId="0" fontId="0" fillId="12" borderId="17" xfId="0" applyFill="1" applyBorder="1" applyAlignment="1">
      <alignment horizontal="left" vertical="center"/>
    </xf>
    <xf numFmtId="0" fontId="0" fillId="12" borderId="8" xfId="0" applyFill="1" applyBorder="1" applyAlignment="1">
      <alignment horizontal="left" vertical="center"/>
    </xf>
    <xf numFmtId="0" fontId="1" fillId="13" borderId="16" xfId="0" applyFont="1" applyFill="1" applyBorder="1" applyAlignment="1">
      <alignment horizontal="center" vertical="center" wrapText="1"/>
    </xf>
    <xf numFmtId="0" fontId="4" fillId="5" borderId="0" xfId="0" applyFont="1" applyFill="1" applyAlignment="1">
      <alignment horizontal="left"/>
    </xf>
    <xf numFmtId="0" fontId="3" fillId="12" borderId="12"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6" xfId="0" applyFont="1" applyFill="1" applyBorder="1" applyAlignment="1">
      <alignment horizontal="center" vertical="center" wrapText="1"/>
    </xf>
    <xf numFmtId="0" fontId="3" fillId="12" borderId="9"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3" borderId="3"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13" borderId="27" xfId="0" applyFont="1" applyFill="1" applyBorder="1" applyAlignment="1">
      <alignment horizontal="center" vertical="center" wrapText="1"/>
    </xf>
    <xf numFmtId="0" fontId="1" fillId="13" borderId="43"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30" xfId="0" applyFont="1" applyFill="1" applyBorder="1" applyAlignment="1">
      <alignment horizontal="center" vertical="center" wrapText="1"/>
    </xf>
    <xf numFmtId="0" fontId="1" fillId="13" borderId="31" xfId="0" applyFont="1" applyFill="1" applyBorder="1" applyAlignment="1">
      <alignment horizontal="center" vertical="center" wrapText="1"/>
    </xf>
    <xf numFmtId="0" fontId="0" fillId="12" borderId="0" xfId="0" applyFill="1" applyAlignment="1">
      <alignment horizontal="center" vertical="center" wrapText="1"/>
    </xf>
    <xf numFmtId="0" fontId="0" fillId="12" borderId="11" xfId="0" applyFill="1" applyBorder="1" applyAlignment="1">
      <alignment horizontal="center" vertical="center" wrapText="1"/>
    </xf>
    <xf numFmtId="0" fontId="1" fillId="12" borderId="10" xfId="0" applyFont="1" applyFill="1" applyBorder="1" applyAlignment="1">
      <alignment horizontal="center" vertical="center"/>
    </xf>
    <xf numFmtId="0" fontId="1" fillId="12" borderId="17" xfId="0" applyFont="1" applyFill="1" applyBorder="1" applyAlignment="1">
      <alignment horizontal="center" vertical="center"/>
    </xf>
    <xf numFmtId="0" fontId="1" fillId="12" borderId="8" xfId="0" applyFont="1" applyFill="1" applyBorder="1" applyAlignment="1">
      <alignment horizontal="center" vertical="center"/>
    </xf>
    <xf numFmtId="0" fontId="0" fillId="5" borderId="14" xfId="0" applyFill="1" applyBorder="1" applyAlignment="1">
      <alignment horizontal="center" vertical="center"/>
    </xf>
    <xf numFmtId="0" fontId="0" fillId="5" borderId="22" xfId="0" applyFill="1" applyBorder="1" applyAlignment="1">
      <alignment horizontal="center" vertical="center"/>
    </xf>
    <xf numFmtId="0" fontId="1" fillId="13" borderId="20"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44" xfId="0" applyFont="1" applyFill="1" applyBorder="1" applyAlignment="1">
      <alignment horizontal="center" vertical="center" wrapText="1"/>
    </xf>
    <xf numFmtId="0" fontId="1" fillId="13" borderId="21" xfId="0" applyFont="1" applyFill="1" applyBorder="1" applyAlignment="1">
      <alignment horizontal="center" vertical="center" wrapText="1"/>
    </xf>
    <xf numFmtId="0" fontId="1" fillId="13" borderId="0" xfId="0" applyFont="1" applyFill="1" applyAlignment="1">
      <alignment horizontal="center" vertical="center" wrapText="1"/>
    </xf>
    <xf numFmtId="0" fontId="1" fillId="13" borderId="11" xfId="0" applyFont="1" applyFill="1" applyBorder="1" applyAlignment="1">
      <alignment horizontal="center" vertical="center" wrapText="1"/>
    </xf>
    <xf numFmtId="0" fontId="1" fillId="13" borderId="23" xfId="0" applyFont="1" applyFill="1" applyBorder="1" applyAlignment="1">
      <alignment horizontal="center" vertical="center" wrapText="1"/>
    </xf>
    <xf numFmtId="0" fontId="1" fillId="13" borderId="24" xfId="0" applyFont="1" applyFill="1" applyBorder="1" applyAlignment="1">
      <alignment horizontal="center" vertical="center" wrapText="1"/>
    </xf>
    <xf numFmtId="0" fontId="1" fillId="13" borderId="35" xfId="0" applyFont="1" applyFill="1" applyBorder="1" applyAlignment="1">
      <alignment horizontal="center" vertical="center" wrapText="1"/>
    </xf>
    <xf numFmtId="0" fontId="0" fillId="12" borderId="14" xfId="0" applyFill="1" applyBorder="1" applyAlignment="1">
      <alignment horizontal="center" vertical="center" wrapText="1"/>
    </xf>
    <xf numFmtId="0" fontId="0" fillId="12" borderId="15" xfId="0" applyFill="1" applyBorder="1" applyAlignment="1">
      <alignment horizontal="center" vertical="center" wrapText="1"/>
    </xf>
    <xf numFmtId="0" fontId="0" fillId="12" borderId="16" xfId="0" applyFill="1" applyBorder="1" applyAlignment="1">
      <alignment horizontal="center" vertical="center" wrapText="1"/>
    </xf>
    <xf numFmtId="0" fontId="0" fillId="12" borderId="9" xfId="0" applyFill="1" applyBorder="1" applyAlignment="1">
      <alignment horizontal="center" vertical="center" wrapText="1"/>
    </xf>
    <xf numFmtId="0" fontId="3" fillId="13" borderId="14" xfId="0" applyFont="1" applyFill="1" applyBorder="1" applyAlignment="1">
      <alignment horizontal="center" vertical="center" wrapText="1"/>
    </xf>
    <xf numFmtId="0" fontId="3" fillId="13" borderId="0" xfId="0" applyFont="1" applyFill="1" applyAlignment="1">
      <alignment horizontal="center" vertical="center" wrapText="1"/>
    </xf>
    <xf numFmtId="0" fontId="3" fillId="13" borderId="11" xfId="0" applyFont="1" applyFill="1" applyBorder="1" applyAlignment="1">
      <alignment horizontal="center" vertical="center" wrapText="1"/>
    </xf>
    <xf numFmtId="0" fontId="1" fillId="13" borderId="15"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5" xfId="0" applyFont="1" applyFill="1" applyBorder="1" applyAlignment="1">
      <alignment horizontal="left" vertical="center"/>
    </xf>
    <xf numFmtId="0" fontId="1" fillId="6" borderId="16" xfId="0" applyFont="1" applyFill="1" applyBorder="1" applyAlignment="1">
      <alignment horizontal="left" vertical="center"/>
    </xf>
    <xf numFmtId="0" fontId="1" fillId="6"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7" xfId="0" applyFont="1" applyFill="1" applyBorder="1" applyAlignment="1">
      <alignment horizontal="left" vertical="center"/>
    </xf>
    <xf numFmtId="0" fontId="1" fillId="2" borderId="8" xfId="0" applyFont="1" applyFill="1" applyBorder="1" applyAlignment="1">
      <alignment horizontal="left" vertical="center"/>
    </xf>
    <xf numFmtId="0" fontId="1" fillId="11" borderId="15" xfId="0" applyFont="1" applyFill="1" applyBorder="1" applyAlignment="1">
      <alignment horizontal="left" vertical="center"/>
    </xf>
    <xf numFmtId="0" fontId="1" fillId="11" borderId="16" xfId="0" applyFont="1" applyFill="1" applyBorder="1" applyAlignment="1">
      <alignment horizontal="left" vertical="center"/>
    </xf>
    <xf numFmtId="0" fontId="1" fillId="11" borderId="9" xfId="0" applyFont="1" applyFill="1" applyBorder="1" applyAlignment="1">
      <alignment horizontal="left" vertical="center"/>
    </xf>
    <xf numFmtId="0" fontId="1" fillId="11" borderId="1" xfId="0" applyFont="1" applyFill="1" applyBorder="1" applyAlignment="1">
      <alignment horizontal="left" vertical="center" wrapText="1"/>
    </xf>
    <xf numFmtId="0" fontId="4" fillId="0" borderId="0" xfId="0" applyFont="1" applyAlignment="1">
      <alignment horizontal="left" vertical="center" wrapText="1"/>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0" fillId="0" borderId="7" xfId="0" applyBorder="1" applyAlignment="1">
      <alignment horizontal="center"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12" borderId="1" xfId="0" applyFont="1" applyFill="1" applyBorder="1" applyAlignment="1">
      <alignment horizontal="center" vertical="center"/>
    </xf>
    <xf numFmtId="0" fontId="1" fillId="12" borderId="1" xfId="0" applyFont="1" applyFill="1" applyBorder="1" applyAlignment="1">
      <alignment horizontal="center"/>
    </xf>
    <xf numFmtId="0" fontId="1" fillId="12" borderId="1" xfId="0" applyFont="1" applyFill="1" applyBorder="1" applyAlignment="1">
      <alignment horizontal="right"/>
    </xf>
    <xf numFmtId="0" fontId="0" fillId="0" borderId="1" xfId="0" applyBorder="1" applyAlignment="1">
      <alignment horizontal="left" vertical="center" wrapText="1"/>
    </xf>
    <xf numFmtId="0" fontId="1" fillId="14" borderId="1" xfId="0" applyFont="1" applyFill="1" applyBorder="1" applyAlignment="1">
      <alignment horizontal="left" vertical="center"/>
    </xf>
    <xf numFmtId="0" fontId="1" fillId="12" borderId="1" xfId="0" applyFont="1" applyFill="1" applyBorder="1" applyAlignment="1">
      <alignment horizontal="center" vertical="center" wrapText="1"/>
    </xf>
    <xf numFmtId="0" fontId="1" fillId="13" borderId="1" xfId="0" applyFont="1" applyFill="1" applyBorder="1" applyAlignment="1">
      <alignment horizontal="left" vertical="center"/>
    </xf>
    <xf numFmtId="0" fontId="13" fillId="12" borderId="1" xfId="0" applyFont="1" applyFill="1" applyBorder="1" applyAlignment="1">
      <alignment horizontal="center" vertical="center"/>
    </xf>
    <xf numFmtId="0" fontId="13" fillId="12" borderId="1" xfId="0" applyFont="1" applyFill="1" applyBorder="1" applyAlignment="1">
      <alignment horizontal="center" vertical="center" wrapText="1"/>
    </xf>
    <xf numFmtId="0" fontId="0" fillId="12" borderId="1" xfId="0" applyFill="1" applyBorder="1" applyAlignment="1">
      <alignment horizontal="left" vertical="center" wrapText="1"/>
    </xf>
    <xf numFmtId="0" fontId="1" fillId="13" borderId="1" xfId="0" applyFont="1" applyFill="1" applyBorder="1" applyAlignment="1">
      <alignment horizontal="right"/>
    </xf>
    <xf numFmtId="0" fontId="1" fillId="16" borderId="3"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2" borderId="14" xfId="0" applyFont="1" applyFill="1" applyBorder="1" applyAlignment="1">
      <alignment horizontal="left" vertical="center"/>
    </xf>
    <xf numFmtId="0" fontId="1" fillId="2" borderId="0" xfId="0" applyFont="1" applyFill="1" applyAlignment="1">
      <alignment horizontal="left" vertical="center"/>
    </xf>
    <xf numFmtId="0" fontId="1" fillId="2" borderId="22" xfId="0" applyFont="1" applyFill="1" applyBorder="1" applyAlignment="1">
      <alignment horizontal="left" vertical="center"/>
    </xf>
    <xf numFmtId="0" fontId="1" fillId="13" borderId="1" xfId="0" applyFont="1" applyFill="1" applyBorder="1" applyAlignment="1">
      <alignment horizontal="center" vertical="center" wrapText="1"/>
    </xf>
    <xf numFmtId="0" fontId="1" fillId="13" borderId="1" xfId="0" applyFont="1" applyFill="1" applyBorder="1" applyAlignment="1">
      <alignment horizontal="center" vertical="center"/>
    </xf>
    <xf numFmtId="0" fontId="0" fillId="16" borderId="3" xfId="0" applyFill="1" applyBorder="1" applyAlignment="1">
      <alignment horizontal="center" vertical="center" wrapText="1"/>
    </xf>
    <xf numFmtId="0" fontId="0" fillId="16" borderId="5" xfId="0" applyFill="1" applyBorder="1" applyAlignment="1">
      <alignment horizontal="center" vertical="center" wrapText="1"/>
    </xf>
    <xf numFmtId="0" fontId="57" fillId="5" borderId="0" xfId="0" applyFont="1" applyFill="1" applyAlignment="1">
      <alignment horizontal="left" vertical="top" wrapText="1"/>
    </xf>
    <xf numFmtId="0" fontId="57" fillId="5" borderId="0" xfId="0" applyFont="1" applyFill="1" applyAlignment="1">
      <alignment horizontal="left" vertical="top"/>
    </xf>
    <xf numFmtId="0" fontId="52" fillId="0" borderId="0" xfId="0" applyFont="1" applyAlignment="1">
      <alignment horizontal="left" vertical="top" wrapText="1"/>
    </xf>
    <xf numFmtId="0" fontId="55" fillId="5" borderId="0" xfId="0" applyFont="1" applyFill="1" applyAlignment="1">
      <alignment horizontal="center" vertical="center" wrapText="1"/>
    </xf>
    <xf numFmtId="0" fontId="55" fillId="5" borderId="16" xfId="0" applyFont="1" applyFill="1" applyBorder="1" applyAlignment="1">
      <alignment horizontal="center" vertical="center" wrapText="1"/>
    </xf>
    <xf numFmtId="0" fontId="56" fillId="5" borderId="0" xfId="0" applyFont="1" applyFill="1" applyAlignment="1">
      <alignment horizontal="center" vertical="center" wrapText="1"/>
    </xf>
    <xf numFmtId="0" fontId="41" fillId="5" borderId="16" xfId="0" applyFont="1" applyFill="1" applyBorder="1" applyAlignment="1">
      <alignment horizontal="center" vertical="center" wrapText="1"/>
    </xf>
  </cellXfs>
  <cellStyles count="5">
    <cellStyle name="Collegamento ipertestuale" xfId="4" builtinId="8"/>
    <cellStyle name="Migliaia" xfId="1" builtinId="3"/>
    <cellStyle name="Normale" xfId="0" builtinId="0"/>
    <cellStyle name="Percentuale" xfId="3" builtinId="5"/>
    <cellStyle name="Valuta" xfId="2" builtinId="4"/>
  </cellStyles>
  <dxfs count="2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A6C9EC"/>
        </patternFill>
      </fill>
    </dxf>
    <dxf>
      <fill>
        <patternFill>
          <bgColor rgb="FFA6C9EC"/>
        </patternFill>
      </fill>
    </dxf>
    <dxf>
      <fill>
        <patternFill>
          <bgColor rgb="FFA6C9EC"/>
        </patternFill>
      </fill>
    </dxf>
    <dxf>
      <fill>
        <patternFill>
          <bgColor theme="2"/>
        </patternFill>
      </fill>
    </dxf>
    <dxf>
      <fill>
        <patternFill>
          <bgColor rgb="FFFFD9B3"/>
        </patternFill>
      </fill>
    </dxf>
    <dxf>
      <fill>
        <patternFill>
          <bgColor theme="2"/>
        </patternFill>
      </fill>
    </dxf>
    <dxf>
      <fill>
        <patternFill>
          <bgColor rgb="FFFFD9B3"/>
        </patternFill>
      </fill>
    </dxf>
    <dxf>
      <fill>
        <patternFill>
          <bgColor theme="9" tint="0.79998168889431442"/>
        </patternFill>
      </fill>
    </dxf>
    <dxf>
      <fill>
        <patternFill>
          <bgColor rgb="FFFFD9B3"/>
        </patternFill>
      </fill>
    </dxf>
  </dxfs>
  <tableStyles count="0" defaultTableStyle="TableStyleMedium2" defaultPivotStyle="PivotStyleLight16"/>
  <colors>
    <mruColors>
      <color rgb="FFFFD9B3"/>
      <color rgb="FFFFFFFF"/>
      <color rgb="FFFFE8D1"/>
      <color rgb="FFFFCC99"/>
      <color rgb="FFA6C9EC"/>
      <color rgb="FF0099FF"/>
      <color rgb="FF4D93D9"/>
      <color rgb="FFC0E6F5"/>
      <color rgb="FF99CC00"/>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737039</xdr:colOff>
      <xdr:row>0</xdr:row>
      <xdr:rowOff>113206</xdr:rowOff>
    </xdr:from>
    <xdr:to>
      <xdr:col>7</xdr:col>
      <xdr:colOff>676605</xdr:colOff>
      <xdr:row>3</xdr:row>
      <xdr:rowOff>141781</xdr:rowOff>
    </xdr:to>
    <xdr:sp macro="" textlink="">
      <xdr:nvSpPr>
        <xdr:cNvPr id="3" name="Casella di testo 2">
          <a:extLst>
            <a:ext uri="{FF2B5EF4-FFF2-40B4-BE49-F238E27FC236}">
              <a16:creationId xmlns:a16="http://schemas.microsoft.com/office/drawing/2014/main" id="{97162BEF-FCFA-4FD4-B7A7-790F21806F68}"/>
            </a:ext>
          </a:extLst>
        </xdr:cNvPr>
        <xdr:cNvSpPr txBox="1">
          <a:spLocks noChangeArrowheads="1"/>
        </xdr:cNvSpPr>
      </xdr:nvSpPr>
      <xdr:spPr bwMode="auto">
        <a:xfrm>
          <a:off x="4389384" y="113206"/>
          <a:ext cx="2678824" cy="797144"/>
        </a:xfrm>
        <a:prstGeom prst="rect">
          <a:avLst/>
        </a:prstGeom>
        <a:solidFill>
          <a:srgbClr val="FFFFFF"/>
        </a:solidFill>
        <a:ln w="9525">
          <a:solidFill>
            <a:srgbClr val="FF0000"/>
          </a:solidFill>
          <a:miter lim="800000"/>
          <a:headEnd/>
          <a:tailEnd/>
        </a:ln>
      </xdr:spPr>
      <xdr:txBody>
        <a:bodyPr rot="0" vert="horz" wrap="square" lIns="91440" tIns="45720" rIns="91440" bIns="45720" anchor="ctr" anchorCtr="0">
          <a:noAutofit/>
        </a:bodyPr>
        <a:lstStyle/>
        <a:p>
          <a:pPr algn="ctr"/>
          <a:r>
            <a:rPr lang="it-IT" sz="1100">
              <a:solidFill>
                <a:srgbClr val="FF0000"/>
              </a:solidFill>
              <a:effectLst/>
              <a:latin typeface="Arial" panose="020B0604020202020204" pitchFamily="34" charset="0"/>
              <a:ea typeface="Times New Roman" panose="02020603050405020304" pitchFamily="18" charset="0"/>
            </a:rPr>
            <a:t>LOGO COMUNE</a:t>
          </a:r>
          <a:endParaRPr lang="it-IT" sz="1100">
            <a:effectLst/>
            <a:latin typeface="Arial" panose="020B0604020202020204" pitchFamily="34" charset="0"/>
            <a:ea typeface="Times New Roman" panose="02020603050405020304" pitchFamily="18" charset="0"/>
          </a:endParaRPr>
        </a:p>
      </xdr:txBody>
    </xdr:sp>
    <xdr:clientData/>
  </xdr:twoCellAnchor>
  <xdr:twoCellAnchor editAs="oneCell">
    <xdr:from>
      <xdr:col>0</xdr:col>
      <xdr:colOff>137948</xdr:colOff>
      <xdr:row>0</xdr:row>
      <xdr:rowOff>151086</xdr:rowOff>
    </xdr:from>
    <xdr:to>
      <xdr:col>2</xdr:col>
      <xdr:colOff>289166</xdr:colOff>
      <xdr:row>3</xdr:row>
      <xdr:rowOff>41012</xdr:rowOff>
    </xdr:to>
    <xdr:pic>
      <xdr:nvPicPr>
        <xdr:cNvPr id="6" name="Immagine 5" descr="Immagine che contiene logo, Elementi grafici, simbolo&#10;&#10;Descrizione generata automaticamente">
          <a:extLst>
            <a:ext uri="{FF2B5EF4-FFF2-40B4-BE49-F238E27FC236}">
              <a16:creationId xmlns:a16="http://schemas.microsoft.com/office/drawing/2014/main" id="{6ABBA7C9-5AB0-42AA-BCF0-469176549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948" y="151086"/>
          <a:ext cx="1977390" cy="6584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737039</xdr:colOff>
      <xdr:row>0</xdr:row>
      <xdr:rowOff>113206</xdr:rowOff>
    </xdr:from>
    <xdr:to>
      <xdr:col>7</xdr:col>
      <xdr:colOff>676605</xdr:colOff>
      <xdr:row>3</xdr:row>
      <xdr:rowOff>141781</xdr:rowOff>
    </xdr:to>
    <xdr:sp macro="" textlink="">
      <xdr:nvSpPr>
        <xdr:cNvPr id="2" name="Casella di testo 2">
          <a:extLst>
            <a:ext uri="{FF2B5EF4-FFF2-40B4-BE49-F238E27FC236}">
              <a16:creationId xmlns:a16="http://schemas.microsoft.com/office/drawing/2014/main" id="{A0AB6FFD-204D-43D8-ABFB-71A13B11AC2F}"/>
            </a:ext>
          </a:extLst>
        </xdr:cNvPr>
        <xdr:cNvSpPr txBox="1">
          <a:spLocks noChangeArrowheads="1"/>
        </xdr:cNvSpPr>
      </xdr:nvSpPr>
      <xdr:spPr bwMode="auto">
        <a:xfrm>
          <a:off x="4394639" y="113206"/>
          <a:ext cx="2682766" cy="800100"/>
        </a:xfrm>
        <a:prstGeom prst="rect">
          <a:avLst/>
        </a:prstGeom>
        <a:solidFill>
          <a:srgbClr val="FFFFFF"/>
        </a:solidFill>
        <a:ln w="9525">
          <a:solidFill>
            <a:srgbClr val="FF0000"/>
          </a:solidFill>
          <a:miter lim="800000"/>
          <a:headEnd/>
          <a:tailEnd/>
        </a:ln>
      </xdr:spPr>
      <xdr:txBody>
        <a:bodyPr rot="0" vert="horz" wrap="square" lIns="91440" tIns="45720" rIns="91440" bIns="45720" anchor="ctr" anchorCtr="0">
          <a:noAutofit/>
        </a:bodyPr>
        <a:lstStyle/>
        <a:p>
          <a:pPr algn="ctr"/>
          <a:r>
            <a:rPr lang="it-IT" sz="1100">
              <a:solidFill>
                <a:srgbClr val="FF0000"/>
              </a:solidFill>
              <a:effectLst/>
              <a:latin typeface="Arial" panose="020B0604020202020204" pitchFamily="34" charset="0"/>
              <a:ea typeface="Times New Roman" panose="02020603050405020304" pitchFamily="18" charset="0"/>
            </a:rPr>
            <a:t>LOGO COMUNE</a:t>
          </a:r>
          <a:endParaRPr lang="it-IT" sz="1100">
            <a:effectLst/>
            <a:latin typeface="Arial" panose="020B0604020202020204" pitchFamily="34" charset="0"/>
            <a:ea typeface="Times New Roman" panose="02020603050405020304" pitchFamily="18" charset="0"/>
          </a:endParaRPr>
        </a:p>
      </xdr:txBody>
    </xdr:sp>
    <xdr:clientData/>
  </xdr:twoCellAnchor>
  <xdr:twoCellAnchor>
    <xdr:from>
      <xdr:col>0</xdr:col>
      <xdr:colOff>638033</xdr:colOff>
      <xdr:row>10</xdr:row>
      <xdr:rowOff>336658</xdr:rowOff>
    </xdr:from>
    <xdr:to>
      <xdr:col>0</xdr:col>
      <xdr:colOff>876300</xdr:colOff>
      <xdr:row>11</xdr:row>
      <xdr:rowOff>36597</xdr:rowOff>
    </xdr:to>
    <xdr:sp macro="" textlink="">
      <xdr:nvSpPr>
        <xdr:cNvPr id="3" name="CasellaDiTesto 2">
          <a:extLst>
            <a:ext uri="{FF2B5EF4-FFF2-40B4-BE49-F238E27FC236}">
              <a16:creationId xmlns:a16="http://schemas.microsoft.com/office/drawing/2014/main" id="{715C3BFF-7E9D-4E54-8391-4ECEFB4D2DFE}"/>
            </a:ext>
          </a:extLst>
        </xdr:cNvPr>
        <xdr:cNvSpPr txBox="1"/>
      </xdr:nvSpPr>
      <xdr:spPr>
        <a:xfrm>
          <a:off x="638033" y="2460733"/>
          <a:ext cx="238267" cy="2238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it-IT" sz="1100"/>
        </a:p>
      </xdr:txBody>
    </xdr:sp>
    <xdr:clientData/>
  </xdr:twoCellAnchor>
  <xdr:twoCellAnchor editAs="oneCell">
    <xdr:from>
      <xdr:col>0</xdr:col>
      <xdr:colOff>137948</xdr:colOff>
      <xdr:row>0</xdr:row>
      <xdr:rowOff>151086</xdr:rowOff>
    </xdr:from>
    <xdr:to>
      <xdr:col>2</xdr:col>
      <xdr:colOff>289166</xdr:colOff>
      <xdr:row>3</xdr:row>
      <xdr:rowOff>41012</xdr:rowOff>
    </xdr:to>
    <xdr:pic>
      <xdr:nvPicPr>
        <xdr:cNvPr id="4" name="Immagine 3" descr="Immagine che contiene logo, Elementi grafici, simbolo&#10;&#10;Descrizione generata automaticamente">
          <a:extLst>
            <a:ext uri="{FF2B5EF4-FFF2-40B4-BE49-F238E27FC236}">
              <a16:creationId xmlns:a16="http://schemas.microsoft.com/office/drawing/2014/main" id="{8417DBC5-1A8A-4218-BF9E-94AEC39E73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948" y="151086"/>
          <a:ext cx="1980018" cy="6614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ceccarelli\Desktop\Copia%20di%20Copia%20di%20Modulo%20C2_Componente%20produttiva_Rev_Luca_2082026_TEST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ESPIZIO"/>
      <sheetName val="INDICE"/>
      <sheetName val="1 REGIME FONDIARIO"/>
      <sheetName val="2.1 COMP PMA_IMPRESA"/>
      <sheetName val="2.2 COMP PMA_AZIENDA"/>
      <sheetName val="3 VERIFICA PREVALENZA"/>
      <sheetName val="4.1 DOTAZIONI AZIENDALI"/>
      <sheetName val="4.2 MANODOPERA "/>
      <sheetName val="4.3 COSTI-RICAVI COLTIVAZIONE"/>
      <sheetName val="4.4 COSTI-RICAVI ALLEVAMENTO"/>
      <sheetName val="4.5 COSTI RICAVI TRASFORMAZIONE"/>
      <sheetName val="4.6 COSTI RICAVI ALTRE ATTIVITA"/>
      <sheetName val="4.7 ALTRE SPESE"/>
      <sheetName val="4.8 BILANCIO ECONOMICO"/>
      <sheetName val="5.GESTIONE REFLUI"/>
      <sheetName val="6 REQUISITI EDIFICATORI"/>
      <sheetName val="7 FABBRICATI AZIENDALI"/>
      <sheetName val="8 DIM NUOVI FABBRICATI"/>
      <sheetName val="9. COMPONENTE INFRASTRUTTURALE"/>
      <sheetName val="10.SERVITU"/>
      <sheetName val="PRIVACY"/>
    </sheetNames>
    <sheetDataSet>
      <sheetData sheetId="0"/>
      <sheetData sheetId="1"/>
      <sheetData sheetId="2"/>
      <sheetData sheetId="3"/>
      <sheetData sheetId="4"/>
      <sheetData sheetId="5"/>
      <sheetData sheetId="6">
        <row r="106">
          <cell r="B106" t="str">
            <v>Vacche</v>
          </cell>
          <cell r="F106">
            <v>120</v>
          </cell>
          <cell r="W106" t="str">
            <v>Vacche</v>
          </cell>
          <cell r="AA106">
            <v>120</v>
          </cell>
        </row>
        <row r="107">
          <cell r="B107" t="str">
            <v>Manze</v>
          </cell>
          <cell r="F107">
            <v>30</v>
          </cell>
          <cell r="W107" t="str">
            <v>Manze</v>
          </cell>
          <cell r="AA107">
            <v>30</v>
          </cell>
        </row>
        <row r="108">
          <cell r="B108" t="str">
            <v>Manzette</v>
          </cell>
          <cell r="F108">
            <v>30</v>
          </cell>
          <cell r="W108" t="str">
            <v>Manzette</v>
          </cell>
          <cell r="AA108">
            <v>30</v>
          </cell>
        </row>
        <row r="109">
          <cell r="B109" t="str">
            <v>Tori, torelli</v>
          </cell>
          <cell r="F109">
            <v>4</v>
          </cell>
          <cell r="W109" t="str">
            <v>Tori, torelli</v>
          </cell>
          <cell r="AA109">
            <v>4</v>
          </cell>
        </row>
        <row r="110">
          <cell r="B110" t="str">
            <v>Vitelli</v>
          </cell>
          <cell r="F110">
            <v>120</v>
          </cell>
          <cell r="W110" t="str">
            <v>Vitelli</v>
          </cell>
          <cell r="AA110">
            <v>120</v>
          </cell>
        </row>
        <row r="111">
          <cell r="B111" t="str">
            <v>Altri bovini</v>
          </cell>
          <cell r="F111">
            <v>2</v>
          </cell>
          <cell r="W111" t="str">
            <v>Altri bovini</v>
          </cell>
          <cell r="AA111">
            <v>2</v>
          </cell>
        </row>
        <row r="113">
          <cell r="B113" t="str">
            <v>Bufale</v>
          </cell>
          <cell r="W113" t="str">
            <v>Bufale</v>
          </cell>
        </row>
        <row r="114">
          <cell r="B114" t="str">
            <v>Manze</v>
          </cell>
          <cell r="W114" t="str">
            <v>Manze</v>
          </cell>
        </row>
        <row r="115">
          <cell r="B115" t="str">
            <v>Manzette</v>
          </cell>
          <cell r="W115" t="str">
            <v>Manzette</v>
          </cell>
        </row>
        <row r="116">
          <cell r="B116" t="str">
            <v>Tori, torelli</v>
          </cell>
          <cell r="W116" t="str">
            <v>Tori, torelli</v>
          </cell>
        </row>
        <row r="117">
          <cell r="B117" t="str">
            <v>Vitelli</v>
          </cell>
          <cell r="W117" t="str">
            <v>Vitelli</v>
          </cell>
        </row>
        <row r="118">
          <cell r="B118" t="str">
            <v>Altri bufalini</v>
          </cell>
          <cell r="W118" t="str">
            <v>Altri bufalini</v>
          </cell>
        </row>
        <row r="120">
          <cell r="B120" t="str">
            <v>Pecore</v>
          </cell>
          <cell r="W120" t="str">
            <v>Pecore</v>
          </cell>
        </row>
        <row r="121">
          <cell r="B121" t="str">
            <v>Altri ovini</v>
          </cell>
          <cell r="W121" t="str">
            <v>Altri ovini</v>
          </cell>
        </row>
        <row r="123">
          <cell r="B123" t="str">
            <v>Capre</v>
          </cell>
          <cell r="W123" t="str">
            <v>Capre</v>
          </cell>
        </row>
        <row r="124">
          <cell r="B124" t="str">
            <v>Altri caprini</v>
          </cell>
          <cell r="W124" t="str">
            <v>Altri caprini</v>
          </cell>
        </row>
        <row r="126">
          <cell r="B126" t="str">
            <v>Verri</v>
          </cell>
          <cell r="W126" t="str">
            <v>Verri</v>
          </cell>
        </row>
        <row r="127">
          <cell r="B127" t="str">
            <v>Scrofe</v>
          </cell>
          <cell r="W127" t="str">
            <v>Scrofe</v>
          </cell>
        </row>
        <row r="128">
          <cell r="B128" t="str">
            <v>Adulti sup. 6 mesi</v>
          </cell>
          <cell r="W128" t="str">
            <v>Adulti sup. 6 mesi</v>
          </cell>
        </row>
        <row r="129">
          <cell r="B129" t="str">
            <v>Scrofette 3-6 mesi</v>
          </cell>
          <cell r="W129" t="str">
            <v>Scrofette 3-6 mesi</v>
          </cell>
        </row>
        <row r="130">
          <cell r="B130" t="str">
            <v>Magroni 6 mesi</v>
          </cell>
          <cell r="W130" t="str">
            <v>Magroni 6 mesi</v>
          </cell>
        </row>
        <row r="131">
          <cell r="B131" t="str">
            <v>Suinetti</v>
          </cell>
          <cell r="W131" t="str">
            <v>Suinetti</v>
          </cell>
        </row>
        <row r="132">
          <cell r="B132" t="str">
            <v>Altri suini</v>
          </cell>
          <cell r="W132" t="str">
            <v>Altri suini</v>
          </cell>
        </row>
        <row r="134">
          <cell r="B134" t="str">
            <v>Pulcini</v>
          </cell>
          <cell r="W134" t="str">
            <v>Pulcini</v>
          </cell>
        </row>
        <row r="135">
          <cell r="B135" t="str">
            <v>Pollastre</v>
          </cell>
          <cell r="W135" t="str">
            <v>Pollastre</v>
          </cell>
        </row>
        <row r="136">
          <cell r="B136" t="str">
            <v>Galline</v>
          </cell>
          <cell r="W136" t="str">
            <v>Galline</v>
          </cell>
        </row>
        <row r="137">
          <cell r="B137" t="str">
            <v>Polli</v>
          </cell>
          <cell r="W137" t="str">
            <v>Polli</v>
          </cell>
        </row>
        <row r="138">
          <cell r="B138" t="str">
            <v>Tacchini</v>
          </cell>
          <cell r="W138" t="str">
            <v>Tacchini</v>
          </cell>
        </row>
        <row r="139">
          <cell r="B139" t="str">
            <v>Altri avicoli</v>
          </cell>
          <cell r="W139" t="str">
            <v>Altri avicoli</v>
          </cell>
        </row>
        <row r="140">
          <cell r="F140">
            <v>0</v>
          </cell>
          <cell r="AA140">
            <v>0</v>
          </cell>
        </row>
        <row r="141">
          <cell r="B141" t="str">
            <v>…....</v>
          </cell>
          <cell r="W141" t="str">
            <v>…....</v>
          </cell>
        </row>
        <row r="142">
          <cell r="B142" t="str">
            <v>…....</v>
          </cell>
          <cell r="W142" t="str">
            <v>…....</v>
          </cell>
        </row>
        <row r="143">
          <cell r="B143" t="str">
            <v>…....</v>
          </cell>
          <cell r="W143" t="str">
            <v>…....</v>
          </cell>
        </row>
        <row r="144">
          <cell r="B144" t="str">
            <v>…......</v>
          </cell>
          <cell r="AG144">
            <v>0</v>
          </cell>
        </row>
      </sheetData>
      <sheetData sheetId="7"/>
      <sheetData sheetId="8">
        <row r="19">
          <cell r="P19">
            <v>148556</v>
          </cell>
          <cell r="AL19">
            <v>148556</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rica.crea.gov.it/download.php?id=1982" TargetMode="External"/><Relationship Id="rId1" Type="http://schemas.openxmlformats.org/officeDocument/2006/relationships/hyperlink" Target="https://rica.crea.gov.it/download.php?id=198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rica.crea.gov.it/download.php?id=1982" TargetMode="External"/><Relationship Id="rId2" Type="http://schemas.openxmlformats.org/officeDocument/2006/relationships/hyperlink" Target="https://rica.crea.gov.it/download.php?id=1982" TargetMode="External"/><Relationship Id="rId1" Type="http://schemas.openxmlformats.org/officeDocument/2006/relationships/hyperlink" Target="https://rica.crea.gov.it/download.php?id=1982" TargetMode="External"/><Relationship Id="rId5" Type="http://schemas.openxmlformats.org/officeDocument/2006/relationships/printerSettings" Target="../printerSettings/printerSettings5.bin"/><Relationship Id="rId4" Type="http://schemas.openxmlformats.org/officeDocument/2006/relationships/hyperlink" Target="https://rica.crea.gov.it/download.php?id=198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1D394-4328-4F45-859C-0B0EF91574ED}">
  <sheetPr>
    <pageSetUpPr fitToPage="1"/>
  </sheetPr>
  <dimension ref="A1:H52"/>
  <sheetViews>
    <sheetView workbookViewId="0">
      <selection activeCell="M9" sqref="M9"/>
    </sheetView>
  </sheetViews>
  <sheetFormatPr defaultRowHeight="14.4"/>
  <cols>
    <col min="1" max="8" width="12" customWidth="1"/>
  </cols>
  <sheetData>
    <row r="1" spans="1:8" ht="20.25" customHeight="1">
      <c r="A1" s="38"/>
      <c r="B1" s="38"/>
      <c r="C1" s="38"/>
      <c r="D1" s="38"/>
      <c r="E1" s="38"/>
      <c r="F1" s="38"/>
      <c r="G1" s="38"/>
      <c r="H1" s="38"/>
    </row>
    <row r="2" spans="1:8" ht="20.25" customHeight="1">
      <c r="A2" s="38"/>
      <c r="B2" s="38"/>
      <c r="C2" s="38"/>
      <c r="D2" s="38"/>
      <c r="E2" s="38"/>
      <c r="F2" s="38"/>
      <c r="G2" s="38"/>
      <c r="H2" s="38"/>
    </row>
    <row r="3" spans="1:8" ht="20.25" customHeight="1">
      <c r="A3" s="38"/>
      <c r="B3" s="38"/>
      <c r="C3" s="38"/>
      <c r="D3" s="38"/>
      <c r="E3" s="38"/>
      <c r="F3" s="334"/>
      <c r="G3" s="38"/>
      <c r="H3" s="38"/>
    </row>
    <row r="4" spans="1:8" ht="20.25" customHeight="1">
      <c r="A4" s="331"/>
      <c r="B4" s="331"/>
      <c r="C4" s="331"/>
      <c r="D4" s="331"/>
      <c r="E4" s="331"/>
      <c r="F4" s="331"/>
      <c r="G4" s="331"/>
      <c r="H4" s="331"/>
    </row>
    <row r="5" spans="1:8">
      <c r="A5" s="38"/>
      <c r="B5" s="38"/>
      <c r="C5" s="38"/>
      <c r="D5" s="38"/>
      <c r="E5" s="38"/>
      <c r="F5" s="38"/>
      <c r="G5" s="38"/>
      <c r="H5" s="38"/>
    </row>
    <row r="6" spans="1:8" ht="15.6">
      <c r="A6" s="335" t="s">
        <v>659</v>
      </c>
      <c r="B6" s="38"/>
      <c r="C6" s="38"/>
      <c r="D6" s="38"/>
      <c r="E6" s="38"/>
      <c r="F6" s="38"/>
      <c r="G6" s="38"/>
      <c r="H6" s="38"/>
    </row>
    <row r="7" spans="1:8" ht="41.25" customHeight="1">
      <c r="A7" s="38"/>
      <c r="B7" s="38"/>
      <c r="C7" s="38"/>
      <c r="D7" s="38"/>
      <c r="E7" s="38"/>
      <c r="F7" s="38"/>
      <c r="G7" s="38"/>
      <c r="H7" s="38"/>
    </row>
    <row r="8" spans="1:8" ht="15.6">
      <c r="A8" s="335"/>
      <c r="B8" s="38"/>
      <c r="C8" s="38"/>
      <c r="D8" s="38"/>
      <c r="E8" s="38"/>
      <c r="F8" s="336" t="s">
        <v>670</v>
      </c>
      <c r="G8" s="462"/>
      <c r="H8" s="462"/>
    </row>
    <row r="9" spans="1:8">
      <c r="A9" s="38"/>
      <c r="B9" s="38"/>
      <c r="C9" s="38"/>
      <c r="D9" s="38"/>
      <c r="E9" s="38"/>
      <c r="F9" s="38"/>
      <c r="G9" s="38"/>
      <c r="H9" s="337" t="s">
        <v>660</v>
      </c>
    </row>
    <row r="10" spans="1:8">
      <c r="A10" s="38"/>
      <c r="B10" s="38"/>
      <c r="C10" s="38"/>
      <c r="D10" s="38"/>
      <c r="E10" s="38"/>
      <c r="F10" s="38"/>
      <c r="G10" s="38"/>
      <c r="H10" s="337" t="s">
        <v>661</v>
      </c>
    </row>
    <row r="11" spans="1:8" ht="20.25" customHeight="1">
      <c r="A11" s="38"/>
      <c r="B11" s="38"/>
      <c r="C11" s="38"/>
      <c r="D11" s="38"/>
      <c r="E11" s="38"/>
      <c r="F11" s="38"/>
      <c r="G11" s="38"/>
      <c r="H11" s="338" t="s">
        <v>662</v>
      </c>
    </row>
    <row r="12" spans="1:8">
      <c r="A12" s="38"/>
      <c r="B12" s="38"/>
      <c r="C12" s="38"/>
      <c r="D12" s="38"/>
      <c r="E12" s="38"/>
      <c r="F12" s="463"/>
      <c r="G12" s="463"/>
      <c r="H12" s="463"/>
    </row>
    <row r="13" spans="1:8">
      <c r="A13" s="38"/>
      <c r="B13" s="38"/>
      <c r="C13" s="38"/>
      <c r="D13" s="38"/>
      <c r="E13" s="38"/>
      <c r="F13" s="38"/>
      <c r="G13" s="38"/>
      <c r="H13" s="38"/>
    </row>
    <row r="14" spans="1:8">
      <c r="A14" s="38"/>
      <c r="B14" s="38"/>
      <c r="C14" s="38"/>
      <c r="D14" s="38"/>
      <c r="E14" s="38"/>
      <c r="F14" s="38"/>
      <c r="G14" s="38"/>
      <c r="H14" s="38"/>
    </row>
    <row r="15" spans="1:8">
      <c r="A15" s="38"/>
      <c r="B15" s="38"/>
      <c r="C15" s="38"/>
      <c r="D15" s="38"/>
      <c r="E15" s="38"/>
      <c r="F15" s="38"/>
      <c r="G15" s="38"/>
      <c r="H15" s="38"/>
    </row>
    <row r="16" spans="1:8">
      <c r="A16" s="38"/>
      <c r="B16" s="38"/>
      <c r="C16" s="38"/>
      <c r="D16" s="38"/>
      <c r="E16" s="38"/>
      <c r="F16" s="38"/>
      <c r="G16" s="38"/>
      <c r="H16" s="38"/>
    </row>
    <row r="17" spans="1:8">
      <c r="A17" s="38"/>
      <c r="B17" s="38"/>
      <c r="C17" s="38"/>
      <c r="D17" s="38"/>
      <c r="E17" s="38"/>
      <c r="F17" s="38"/>
      <c r="G17" s="38"/>
      <c r="H17" s="38"/>
    </row>
    <row r="18" spans="1:8">
      <c r="A18" s="38"/>
      <c r="B18" s="38"/>
      <c r="C18" s="38"/>
      <c r="D18" s="38"/>
      <c r="E18" s="38"/>
      <c r="F18" s="38"/>
      <c r="G18" s="38"/>
      <c r="H18" s="38"/>
    </row>
    <row r="19" spans="1:8" ht="18.75" customHeight="1">
      <c r="A19" s="464" t="s">
        <v>663</v>
      </c>
      <c r="B19" s="464"/>
      <c r="C19" s="464"/>
      <c r="D19" s="464"/>
      <c r="E19" s="464"/>
      <c r="F19" s="464"/>
      <c r="G19" s="464"/>
      <c r="H19" s="464"/>
    </row>
    <row r="20" spans="1:8" ht="18.75" customHeight="1">
      <c r="A20" s="465" t="s">
        <v>664</v>
      </c>
      <c r="B20" s="465"/>
      <c r="C20" s="465"/>
      <c r="D20" s="465"/>
      <c r="E20" s="465"/>
      <c r="F20" s="465"/>
      <c r="G20" s="465"/>
      <c r="H20" s="465"/>
    </row>
    <row r="21" spans="1:8" ht="20.25" customHeight="1">
      <c r="A21" s="466" t="s">
        <v>665</v>
      </c>
      <c r="B21" s="466"/>
      <c r="C21" s="466"/>
      <c r="D21" s="466"/>
      <c r="E21" s="466"/>
      <c r="F21" s="466"/>
      <c r="G21" s="466"/>
      <c r="H21" s="466"/>
    </row>
    <row r="22" spans="1:8">
      <c r="A22" s="38"/>
      <c r="B22" s="38"/>
      <c r="C22" s="38"/>
      <c r="D22" s="38"/>
      <c r="E22" s="38"/>
      <c r="F22" s="38"/>
      <c r="G22" s="38"/>
      <c r="H22" s="38"/>
    </row>
    <row r="23" spans="1:8" ht="32.25" customHeight="1">
      <c r="A23" s="38"/>
      <c r="B23" s="38"/>
      <c r="C23" s="38"/>
      <c r="D23" s="38"/>
      <c r="E23" s="38"/>
      <c r="F23" s="38"/>
      <c r="G23" s="38"/>
      <c r="H23" s="38"/>
    </row>
    <row r="24" spans="1:8" ht="15">
      <c r="B24" s="467"/>
      <c r="C24" s="468"/>
      <c r="D24" s="468"/>
      <c r="E24" s="38"/>
      <c r="F24" s="38"/>
      <c r="G24" s="38"/>
      <c r="H24" s="38"/>
    </row>
    <row r="25" spans="1:8">
      <c r="A25" s="38"/>
      <c r="B25" s="38"/>
      <c r="C25" s="38"/>
      <c r="D25" s="38"/>
      <c r="E25" s="38"/>
      <c r="F25" s="38"/>
      <c r="G25" s="38"/>
      <c r="H25" s="38"/>
    </row>
    <row r="26" spans="1:8">
      <c r="A26" s="38"/>
      <c r="B26" s="38"/>
      <c r="C26" s="38"/>
      <c r="D26" s="38"/>
      <c r="E26" s="38"/>
      <c r="F26" s="38"/>
      <c r="G26" s="38"/>
      <c r="H26" s="38"/>
    </row>
    <row r="27" spans="1:8">
      <c r="A27" s="38"/>
      <c r="B27" s="38"/>
      <c r="C27" s="38"/>
      <c r="D27" s="38"/>
      <c r="E27" s="38"/>
      <c r="F27" s="38"/>
      <c r="G27" s="38"/>
      <c r="H27" s="38"/>
    </row>
    <row r="28" spans="1:8">
      <c r="A28" s="38"/>
      <c r="B28" s="38"/>
      <c r="C28" s="38"/>
      <c r="D28" s="38"/>
      <c r="E28" s="38"/>
      <c r="F28" s="38"/>
      <c r="G28" s="38"/>
      <c r="H28" s="38"/>
    </row>
    <row r="29" spans="1:8">
      <c r="A29" s="38"/>
      <c r="B29" s="38"/>
      <c r="C29" s="38"/>
      <c r="D29" s="38"/>
      <c r="E29" s="38"/>
      <c r="F29" s="38"/>
      <c r="G29" s="38"/>
      <c r="H29" s="38"/>
    </row>
    <row r="30" spans="1:8">
      <c r="A30" s="38"/>
      <c r="B30" s="38"/>
      <c r="C30" s="38"/>
      <c r="D30" s="38"/>
      <c r="E30" s="38"/>
      <c r="F30" s="38"/>
      <c r="G30" s="38"/>
      <c r="H30" s="38"/>
    </row>
    <row r="31" spans="1:8">
      <c r="A31" s="38"/>
      <c r="B31" s="38"/>
      <c r="C31" s="38"/>
      <c r="D31" s="38"/>
      <c r="E31" s="38"/>
      <c r="F31" s="38"/>
      <c r="G31" s="38"/>
      <c r="H31" s="38"/>
    </row>
    <row r="32" spans="1:8">
      <c r="A32" s="38"/>
      <c r="B32" s="38"/>
      <c r="C32" s="38"/>
      <c r="D32" s="38"/>
      <c r="E32" s="38"/>
      <c r="F32" s="38"/>
      <c r="G32" s="38"/>
      <c r="H32" s="38"/>
    </row>
    <row r="33" spans="1:8">
      <c r="A33" s="38"/>
      <c r="B33" s="38"/>
      <c r="C33" s="38"/>
      <c r="D33" s="38"/>
      <c r="E33" s="38"/>
      <c r="F33" s="38"/>
      <c r="G33" s="38"/>
      <c r="H33" s="38"/>
    </row>
    <row r="34" spans="1:8">
      <c r="A34" s="38"/>
      <c r="B34" s="38"/>
      <c r="C34" s="38"/>
      <c r="D34" s="38"/>
      <c r="E34" s="38"/>
      <c r="F34" s="38"/>
      <c r="G34" s="38"/>
      <c r="H34" s="38"/>
    </row>
    <row r="35" spans="1:8" ht="15.6">
      <c r="A35" s="466" t="s">
        <v>666</v>
      </c>
      <c r="B35" s="466"/>
      <c r="C35" s="466"/>
      <c r="D35" s="466"/>
      <c r="E35" s="466"/>
      <c r="F35" s="466"/>
      <c r="G35" s="466"/>
      <c r="H35" s="466"/>
    </row>
    <row r="36" spans="1:8">
      <c r="A36" s="332"/>
      <c r="B36" s="38"/>
      <c r="C36" s="38"/>
      <c r="D36" s="38"/>
      <c r="E36" s="38"/>
      <c r="F36" s="38"/>
      <c r="G36" s="38"/>
      <c r="H36" s="38"/>
    </row>
    <row r="37" spans="1:8">
      <c r="A37" s="332"/>
      <c r="B37" s="38"/>
      <c r="C37" s="38"/>
      <c r="D37" s="38"/>
      <c r="E37" s="38"/>
      <c r="F37" s="38"/>
      <c r="G37" s="38"/>
      <c r="H37" s="38"/>
    </row>
    <row r="38" spans="1:8">
      <c r="A38" s="332" t="s">
        <v>667</v>
      </c>
      <c r="B38" s="38"/>
      <c r="C38" s="38"/>
      <c r="D38" s="38"/>
      <c r="E38" s="38"/>
      <c r="F38" s="38"/>
      <c r="G38" s="38"/>
      <c r="H38" s="38"/>
    </row>
    <row r="39" spans="1:8">
      <c r="A39" s="38"/>
      <c r="B39" s="38"/>
      <c r="C39" s="38"/>
      <c r="D39" s="38"/>
      <c r="E39" s="38"/>
      <c r="F39" s="38"/>
      <c r="G39" s="38"/>
      <c r="H39" s="38"/>
    </row>
    <row r="40" spans="1:8">
      <c r="A40" s="333"/>
      <c r="B40" s="38"/>
      <c r="C40" s="38"/>
      <c r="D40" s="38"/>
      <c r="E40" s="38"/>
      <c r="F40" s="38"/>
      <c r="G40" s="38"/>
      <c r="H40" s="38"/>
    </row>
    <row r="41" spans="1:8">
      <c r="A41" s="333" t="s">
        <v>669</v>
      </c>
      <c r="B41" s="331"/>
      <c r="C41" s="331"/>
      <c r="D41" s="331"/>
      <c r="E41" s="331"/>
      <c r="F41" s="331"/>
      <c r="G41" s="331"/>
      <c r="H41" s="38"/>
    </row>
    <row r="42" spans="1:8">
      <c r="A42" s="38"/>
      <c r="B42" s="38"/>
      <c r="C42" s="38"/>
      <c r="D42" s="38"/>
      <c r="E42" s="38"/>
      <c r="F42" s="38"/>
      <c r="G42" s="38"/>
      <c r="H42" s="38"/>
    </row>
    <row r="43" spans="1:8">
      <c r="A43" s="461" t="s">
        <v>668</v>
      </c>
      <c r="B43" s="461"/>
      <c r="C43" s="461"/>
      <c r="D43" s="461"/>
      <c r="E43" s="461"/>
      <c r="F43" s="461"/>
      <c r="G43" s="461"/>
      <c r="H43" s="461"/>
    </row>
    <row r="44" spans="1:8">
      <c r="A44" s="38"/>
      <c r="B44" s="38"/>
      <c r="C44" s="38"/>
      <c r="D44" s="38"/>
      <c r="E44" s="38"/>
      <c r="F44" s="38"/>
      <c r="G44" s="38"/>
      <c r="H44" s="38"/>
    </row>
    <row r="45" spans="1:8">
      <c r="A45" s="38"/>
      <c r="B45" s="38"/>
      <c r="C45" s="38"/>
      <c r="D45" s="38"/>
      <c r="E45" s="38"/>
      <c r="F45" s="38"/>
      <c r="G45" s="38"/>
      <c r="H45" s="38"/>
    </row>
    <row r="46" spans="1:8">
      <c r="A46" s="38"/>
      <c r="B46" s="38"/>
      <c r="C46" s="38"/>
      <c r="D46" s="38"/>
      <c r="E46" s="38"/>
      <c r="F46" s="38"/>
      <c r="G46" s="38"/>
      <c r="H46" s="38"/>
    </row>
    <row r="47" spans="1:8">
      <c r="A47" s="38"/>
      <c r="B47" s="38"/>
      <c r="C47" s="38"/>
      <c r="D47" s="38"/>
      <c r="E47" s="38"/>
      <c r="F47" s="38"/>
      <c r="G47" s="38"/>
      <c r="H47" s="38"/>
    </row>
    <row r="48" spans="1:8">
      <c r="A48" s="38"/>
      <c r="B48" s="38"/>
      <c r="C48" s="38"/>
      <c r="D48" s="38"/>
      <c r="E48" s="38"/>
      <c r="F48" s="38"/>
      <c r="G48" s="38"/>
      <c r="H48" s="38"/>
    </row>
    <row r="49" spans="1:8">
      <c r="A49" s="38"/>
      <c r="B49" s="38"/>
      <c r="C49" s="38"/>
      <c r="D49" s="38"/>
      <c r="E49" s="38"/>
      <c r="F49" s="38"/>
      <c r="G49" s="38"/>
      <c r="H49" s="38"/>
    </row>
    <row r="50" spans="1:8">
      <c r="A50" s="38"/>
      <c r="B50" s="38"/>
      <c r="C50" s="38"/>
      <c r="D50" s="38"/>
      <c r="E50" s="38"/>
      <c r="F50" s="38"/>
      <c r="G50" s="38"/>
      <c r="H50" s="38"/>
    </row>
    <row r="51" spans="1:8">
      <c r="A51" s="38"/>
      <c r="B51" s="38"/>
      <c r="C51" s="38"/>
      <c r="D51" s="38"/>
      <c r="E51" s="38"/>
      <c r="F51" s="38"/>
      <c r="G51" s="38"/>
      <c r="H51" s="38"/>
    </row>
    <row r="52" spans="1:8">
      <c r="A52" s="38"/>
      <c r="B52" s="38"/>
      <c r="C52" s="38"/>
      <c r="D52" s="38"/>
      <c r="E52" s="38"/>
      <c r="F52" s="38"/>
      <c r="G52" s="38"/>
      <c r="H52" s="38"/>
    </row>
  </sheetData>
  <mergeCells count="8">
    <mergeCell ref="A43:H43"/>
    <mergeCell ref="G8:H8"/>
    <mergeCell ref="F12:H12"/>
    <mergeCell ref="A19:H19"/>
    <mergeCell ref="A20:H20"/>
    <mergeCell ref="A21:H21"/>
    <mergeCell ref="B24:D24"/>
    <mergeCell ref="A35:H35"/>
  </mergeCells>
  <printOptions horizontalCentered="1"/>
  <pageMargins left="0.7" right="0.7" top="0.75" bottom="0.75" header="0.3" footer="0.3"/>
  <pageSetup paperSize="9"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98755-CE87-4366-A4C0-F7111577B7F0}">
  <dimension ref="A1:BJ37"/>
  <sheetViews>
    <sheetView workbookViewId="0">
      <selection sqref="A1:AD1"/>
    </sheetView>
  </sheetViews>
  <sheetFormatPr defaultRowHeight="14.4"/>
  <cols>
    <col min="1" max="1" width="17" customWidth="1"/>
    <col min="2" max="2" width="8.44140625" style="78" customWidth="1"/>
    <col min="3" max="3" width="10.21875" style="78" customWidth="1"/>
    <col min="4" max="4" width="16.6640625" style="78" customWidth="1"/>
    <col min="5" max="5" width="16.5546875" style="78" customWidth="1"/>
    <col min="6" max="13" width="17.5546875" customWidth="1"/>
    <col min="14" max="14" width="7.6640625" style="419" customWidth="1"/>
    <col min="15" max="15" width="12" customWidth="1"/>
    <col min="16" max="16" width="15.77734375" customWidth="1"/>
    <col min="17" max="17" width="18.5546875" customWidth="1"/>
    <col min="18" max="18" width="8.5546875" style="419" customWidth="1"/>
    <col min="19" max="19" width="11.5546875" customWidth="1"/>
    <col min="20" max="20" width="15.44140625" customWidth="1"/>
    <col min="21" max="22" width="6.21875" customWidth="1"/>
    <col min="23" max="23" width="9.5546875" customWidth="1"/>
    <col min="24" max="24" width="13.44140625" customWidth="1"/>
    <col min="25" max="25" width="11.21875" customWidth="1"/>
    <col min="26" max="26" width="13.5546875" customWidth="1"/>
    <col min="27" max="27" width="12.21875" customWidth="1"/>
    <col min="28" max="28" width="16.21875" customWidth="1"/>
    <col min="29" max="29" width="17.6640625" customWidth="1"/>
    <col min="30" max="30" width="15.6640625" customWidth="1"/>
    <col min="31" max="31" width="3.21875" customWidth="1"/>
    <col min="32" max="32" width="17" customWidth="1"/>
    <col min="33" max="33" width="8.44140625" customWidth="1"/>
    <col min="34" max="35" width="11.44140625" customWidth="1"/>
    <col min="36" max="36" width="16.21875" customWidth="1"/>
    <col min="37" max="44" width="17.6640625" customWidth="1"/>
    <col min="48" max="48" width="17.21875" customWidth="1"/>
    <col min="50" max="50" width="11.21875" customWidth="1"/>
    <col min="51" max="51" width="16" customWidth="1"/>
    <col min="54" max="58" width="12.21875" customWidth="1"/>
    <col min="59" max="61" width="16.77734375" customWidth="1"/>
    <col min="62" max="62" width="3.6640625" customWidth="1"/>
  </cols>
  <sheetData>
    <row r="1" spans="1:62" s="7" customFormat="1" ht="28.5" customHeight="1">
      <c r="A1" s="666" t="s">
        <v>556</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85"/>
      <c r="AF1" s="666" t="s">
        <v>641</v>
      </c>
      <c r="AG1" s="666"/>
      <c r="AH1" s="666"/>
      <c r="AI1" s="666"/>
      <c r="AJ1" s="666"/>
      <c r="AK1" s="666"/>
      <c r="AL1" s="666"/>
      <c r="AM1" s="666"/>
      <c r="AN1" s="666"/>
      <c r="AO1" s="666"/>
      <c r="AP1" s="666"/>
      <c r="AQ1" s="666"/>
      <c r="AR1" s="666"/>
      <c r="AS1" s="666"/>
      <c r="AT1" s="666"/>
      <c r="AU1" s="666"/>
      <c r="AV1" s="666"/>
      <c r="AW1" s="666"/>
      <c r="AX1" s="666"/>
      <c r="AY1" s="666"/>
      <c r="AZ1" s="666"/>
      <c r="BA1" s="666"/>
      <c r="BB1" s="666"/>
      <c r="BC1" s="666"/>
      <c r="BD1" s="666"/>
      <c r="BE1" s="666"/>
      <c r="BF1" s="666"/>
      <c r="BG1" s="666"/>
      <c r="BH1" s="666"/>
      <c r="BI1" s="666"/>
      <c r="BJ1" s="85"/>
    </row>
    <row r="2" spans="1:62" s="7" customFormat="1" ht="44.25" customHeight="1">
      <c r="A2" s="1055" t="s">
        <v>499</v>
      </c>
      <c r="B2" s="173" t="s">
        <v>514</v>
      </c>
      <c r="C2" s="850" t="s">
        <v>615</v>
      </c>
      <c r="D2" s="859"/>
      <c r="E2" s="1045" t="s">
        <v>620</v>
      </c>
      <c r="F2" s="1008" t="s">
        <v>579</v>
      </c>
      <c r="G2" s="1009"/>
      <c r="H2" s="1009"/>
      <c r="I2" s="1009"/>
      <c r="J2" s="1009"/>
      <c r="K2" s="1009"/>
      <c r="L2" s="1009"/>
      <c r="M2" s="1010"/>
      <c r="N2" s="1044" t="s">
        <v>524</v>
      </c>
      <c r="O2" s="1044"/>
      <c r="P2" s="1044"/>
      <c r="Q2" s="872" t="s">
        <v>582</v>
      </c>
      <c r="R2" s="1044" t="s">
        <v>525</v>
      </c>
      <c r="S2" s="1044"/>
      <c r="T2" s="1044"/>
      <c r="U2" s="1050" t="s">
        <v>461</v>
      </c>
      <c r="V2" s="1051"/>
      <c r="W2" s="1045" t="s">
        <v>653</v>
      </c>
      <c r="X2" s="1045" t="s">
        <v>284</v>
      </c>
      <c r="Y2" s="1045" t="s">
        <v>164</v>
      </c>
      <c r="Z2" s="1045" t="s">
        <v>285</v>
      </c>
      <c r="AA2" s="1045" t="s">
        <v>142</v>
      </c>
      <c r="AB2" s="960" t="s">
        <v>578</v>
      </c>
      <c r="AC2" s="863" t="s">
        <v>654</v>
      </c>
      <c r="AD2" s="863" t="s">
        <v>531</v>
      </c>
      <c r="AE2" s="85"/>
      <c r="AF2" s="1033" t="s">
        <v>499</v>
      </c>
      <c r="AG2" s="222" t="s">
        <v>514</v>
      </c>
      <c r="AH2" s="901" t="s">
        <v>615</v>
      </c>
      <c r="AI2" s="903"/>
      <c r="AJ2" s="780" t="s">
        <v>620</v>
      </c>
      <c r="AK2" s="1016" t="s">
        <v>579</v>
      </c>
      <c r="AL2" s="1017"/>
      <c r="AM2" s="1017"/>
      <c r="AN2" s="1017"/>
      <c r="AO2" s="1017"/>
      <c r="AP2" s="1017"/>
      <c r="AQ2" s="1017"/>
      <c r="AR2" s="1018"/>
      <c r="AS2" s="1035" t="s">
        <v>524</v>
      </c>
      <c r="AT2" s="1035"/>
      <c r="AU2" s="1035"/>
      <c r="AV2" s="1036" t="s">
        <v>582</v>
      </c>
      <c r="AW2" s="1035" t="s">
        <v>525</v>
      </c>
      <c r="AX2" s="1035"/>
      <c r="AY2" s="1035"/>
      <c r="AZ2" s="1038" t="s">
        <v>461</v>
      </c>
      <c r="BA2" s="1039"/>
      <c r="BB2" s="780" t="s">
        <v>653</v>
      </c>
      <c r="BC2" s="780" t="s">
        <v>284</v>
      </c>
      <c r="BD2" s="780" t="s">
        <v>164</v>
      </c>
      <c r="BE2" s="780" t="s">
        <v>285</v>
      </c>
      <c r="BF2" s="780" t="s">
        <v>142</v>
      </c>
      <c r="BG2" s="1042" t="s">
        <v>578</v>
      </c>
      <c r="BH2" s="898" t="str">
        <f>+AC2</f>
        <v>Valore produzione  totale</v>
      </c>
      <c r="BI2" s="898" t="s">
        <v>531</v>
      </c>
      <c r="BJ2" s="85"/>
    </row>
    <row r="3" spans="1:62" s="7" customFormat="1" ht="44.25" customHeight="1">
      <c r="A3" s="1056"/>
      <c r="B3" s="187" t="s">
        <v>513</v>
      </c>
      <c r="C3" s="187" t="s">
        <v>616</v>
      </c>
      <c r="D3" s="187" t="s">
        <v>617</v>
      </c>
      <c r="E3" s="1046"/>
      <c r="F3" s="302" t="s">
        <v>515</v>
      </c>
      <c r="G3" s="302" t="s">
        <v>516</v>
      </c>
      <c r="H3" s="302" t="s">
        <v>517</v>
      </c>
      <c r="I3" s="302" t="s">
        <v>518</v>
      </c>
      <c r="J3" s="302" t="s">
        <v>519</v>
      </c>
      <c r="K3" s="302" t="s">
        <v>520</v>
      </c>
      <c r="L3" s="302" t="s">
        <v>521</v>
      </c>
      <c r="M3" s="311" t="s">
        <v>580</v>
      </c>
      <c r="N3" s="407" t="s">
        <v>522</v>
      </c>
      <c r="O3" s="186" t="s">
        <v>523</v>
      </c>
      <c r="P3" s="186" t="s">
        <v>457</v>
      </c>
      <c r="Q3" s="1054"/>
      <c r="R3" s="407" t="s">
        <v>522</v>
      </c>
      <c r="S3" s="186" t="s">
        <v>523</v>
      </c>
      <c r="T3" s="186" t="s">
        <v>526</v>
      </c>
      <c r="U3" s="1052"/>
      <c r="V3" s="1053"/>
      <c r="W3" s="1046"/>
      <c r="X3" s="1046"/>
      <c r="Y3" s="1046"/>
      <c r="Z3" s="1046"/>
      <c r="AA3" s="1046"/>
      <c r="AB3" s="972"/>
      <c r="AC3" s="863"/>
      <c r="AD3" s="863"/>
      <c r="AE3" s="85"/>
      <c r="AF3" s="1034"/>
      <c r="AG3" s="256" t="s">
        <v>513</v>
      </c>
      <c r="AH3" s="256" t="s">
        <v>616</v>
      </c>
      <c r="AI3" s="256" t="s">
        <v>617</v>
      </c>
      <c r="AJ3" s="781"/>
      <c r="AK3" s="303" t="s">
        <v>515</v>
      </c>
      <c r="AL3" s="303" t="s">
        <v>516</v>
      </c>
      <c r="AM3" s="303" t="s">
        <v>517</v>
      </c>
      <c r="AN3" s="303" t="s">
        <v>518</v>
      </c>
      <c r="AO3" s="303" t="s">
        <v>519</v>
      </c>
      <c r="AP3" s="303" t="s">
        <v>520</v>
      </c>
      <c r="AQ3" s="303" t="s">
        <v>521</v>
      </c>
      <c r="AR3" s="307" t="s">
        <v>580</v>
      </c>
      <c r="AS3" s="257" t="s">
        <v>522</v>
      </c>
      <c r="AT3" s="257" t="s">
        <v>523</v>
      </c>
      <c r="AU3" s="257" t="s">
        <v>457</v>
      </c>
      <c r="AV3" s="1037"/>
      <c r="AW3" s="257" t="s">
        <v>522</v>
      </c>
      <c r="AX3" s="257" t="s">
        <v>523</v>
      </c>
      <c r="AY3" s="257" t="s">
        <v>526</v>
      </c>
      <c r="AZ3" s="1040"/>
      <c r="BA3" s="1041"/>
      <c r="BB3" s="781"/>
      <c r="BC3" s="781"/>
      <c r="BD3" s="781"/>
      <c r="BE3" s="781"/>
      <c r="BF3" s="781"/>
      <c r="BG3" s="1043"/>
      <c r="BH3" s="898"/>
      <c r="BI3" s="898"/>
      <c r="BJ3" s="85"/>
    </row>
    <row r="4" spans="1:62" s="7" customFormat="1" ht="24" customHeight="1">
      <c r="A4" s="116" t="str">
        <f>+'[1]4.1 DOTAZIONI AZIENDALI'!B106</f>
        <v>Vacche</v>
      </c>
      <c r="B4" s="408">
        <f>+'[1]4.1 DOTAZIONI AZIENDALI'!F106</f>
        <v>120</v>
      </c>
      <c r="C4" s="409"/>
      <c r="D4" s="159">
        <f>+C4*B4</f>
        <v>0</v>
      </c>
      <c r="E4" s="1047">
        <f>+'[1]4.3 COSTI-RICAVI COLTIVAZIONE'!P19</f>
        <v>148556</v>
      </c>
      <c r="F4" s="549"/>
      <c r="G4" s="549"/>
      <c r="H4" s="549"/>
      <c r="I4" s="549"/>
      <c r="J4" s="549"/>
      <c r="K4" s="549"/>
      <c r="L4" s="549"/>
      <c r="M4" s="584">
        <f>+F4+G4+H4+I4+J4+K4+L4</f>
        <v>0</v>
      </c>
      <c r="N4" s="410"/>
      <c r="O4" s="146">
        <v>0</v>
      </c>
      <c r="P4" s="411">
        <f t="shared" ref="P4:P36" si="0">+O4*N4</f>
        <v>0</v>
      </c>
      <c r="Q4" s="1057">
        <f>+P4+M4+P5+P6+P7+P8+P9</f>
        <v>0</v>
      </c>
      <c r="R4" s="410"/>
      <c r="S4" s="146">
        <v>0</v>
      </c>
      <c r="T4" s="412">
        <f t="shared" ref="T4:T36" si="1">+S4*R4</f>
        <v>0</v>
      </c>
      <c r="U4" s="800" t="s">
        <v>326</v>
      </c>
      <c r="V4" s="802"/>
      <c r="W4" s="3"/>
      <c r="X4" s="315">
        <f>+W4*B4</f>
        <v>0</v>
      </c>
      <c r="Y4" s="3"/>
      <c r="Z4" s="315">
        <f>X4-Y4</f>
        <v>0</v>
      </c>
      <c r="AA4" s="146">
        <v>0</v>
      </c>
      <c r="AB4" s="321">
        <f>+AA4*Z4</f>
        <v>0</v>
      </c>
      <c r="AC4" s="413">
        <f>+AB4+T4</f>
        <v>0</v>
      </c>
      <c r="AD4" s="584">
        <f>+'2.2 PMA AZIENDA'!L35</f>
        <v>0</v>
      </c>
      <c r="AE4" s="85"/>
      <c r="AF4" s="233" t="str">
        <f>+'[1]4.1 DOTAZIONI AZIENDALI'!W106</f>
        <v>Vacche</v>
      </c>
      <c r="AG4" s="414">
        <f>+'[1]4.1 DOTAZIONI AZIENDALI'!AA106</f>
        <v>120</v>
      </c>
      <c r="AH4" s="409">
        <f>+C4</f>
        <v>0</v>
      </c>
      <c r="AI4" s="244">
        <f>+AH4*AG4</f>
        <v>0</v>
      </c>
      <c r="AJ4" s="1028">
        <f>+'[1]4.3 COSTI-RICAVI COLTIVAZIONE'!AL19</f>
        <v>148556</v>
      </c>
      <c r="AK4" s="549"/>
      <c r="AL4" s="549"/>
      <c r="AM4" s="549"/>
      <c r="AN4" s="549"/>
      <c r="AO4" s="549"/>
      <c r="AP4" s="549"/>
      <c r="AQ4" s="549"/>
      <c r="AR4" s="1025">
        <f>+AK4+AL4+AM4+AN4+AO4+AP4+AQ4</f>
        <v>0</v>
      </c>
      <c r="AS4" s="409">
        <v>0</v>
      </c>
      <c r="AT4" s="146">
        <v>0</v>
      </c>
      <c r="AU4" s="415">
        <f t="shared" ref="AU4:AU36" si="2">+AT4*AS4</f>
        <v>0</v>
      </c>
      <c r="AV4" s="1060">
        <f>+AU4+AR4+AU5+AU6+AU7+AU8+AU9</f>
        <v>0</v>
      </c>
      <c r="AW4" s="409"/>
      <c r="AX4" s="146">
        <v>0</v>
      </c>
      <c r="AY4" s="416">
        <f>+AX4*AW4</f>
        <v>0</v>
      </c>
      <c r="AZ4" s="746" t="s">
        <v>326</v>
      </c>
      <c r="BA4" s="745"/>
      <c r="BB4" s="3"/>
      <c r="BC4" s="317">
        <f>+BB4*AG4</f>
        <v>0</v>
      </c>
      <c r="BD4" s="3"/>
      <c r="BE4" s="317">
        <f>BC4-BD4</f>
        <v>0</v>
      </c>
      <c r="BF4" s="146">
        <v>0</v>
      </c>
      <c r="BG4" s="319">
        <f>+BF4*BE4</f>
        <v>0</v>
      </c>
      <c r="BH4" s="417">
        <f>+BG4+AY4</f>
        <v>0</v>
      </c>
      <c r="BI4" s="907">
        <f>+'2.2 PMA AZIENDA'!AD35</f>
        <v>0</v>
      </c>
      <c r="BJ4" s="85"/>
    </row>
    <row r="5" spans="1:62" s="7" customFormat="1" ht="24" customHeight="1">
      <c r="A5" s="116" t="str">
        <f>+'[1]4.1 DOTAZIONI AZIENDALI'!B107</f>
        <v>Manze</v>
      </c>
      <c r="B5" s="408">
        <f>+'[1]4.1 DOTAZIONI AZIENDALI'!F107</f>
        <v>30</v>
      </c>
      <c r="C5" s="409"/>
      <c r="D5" s="159">
        <f t="shared" ref="D5:D36" si="3">+C5*B5</f>
        <v>0</v>
      </c>
      <c r="E5" s="1048"/>
      <c r="F5" s="550"/>
      <c r="G5" s="550"/>
      <c r="H5" s="550"/>
      <c r="I5" s="550"/>
      <c r="J5" s="550"/>
      <c r="K5" s="550"/>
      <c r="L5" s="550"/>
      <c r="M5" s="585"/>
      <c r="N5" s="410"/>
      <c r="O5" s="146">
        <v>0</v>
      </c>
      <c r="P5" s="411">
        <f t="shared" si="0"/>
        <v>0</v>
      </c>
      <c r="Q5" s="1058"/>
      <c r="R5" s="410"/>
      <c r="S5" s="146">
        <v>0</v>
      </c>
      <c r="T5" s="412">
        <f t="shared" si="1"/>
        <v>0</v>
      </c>
      <c r="U5" s="1031"/>
      <c r="V5" s="1032"/>
      <c r="W5" s="3"/>
      <c r="X5" s="315">
        <f t="shared" ref="X5:X9" si="4">+W5*B5</f>
        <v>0</v>
      </c>
      <c r="Y5" s="3"/>
      <c r="Z5" s="315">
        <f t="shared" ref="Z5:Z36" si="5">X5-Y5</f>
        <v>0</v>
      </c>
      <c r="AA5" s="146">
        <v>0</v>
      </c>
      <c r="AB5" s="321">
        <f t="shared" ref="AB5:AB36" si="6">+AA5*Z5</f>
        <v>0</v>
      </c>
      <c r="AC5" s="413">
        <f t="shared" ref="AC5:AC36" si="7">+AB5+T5</f>
        <v>0</v>
      </c>
      <c r="AD5" s="585"/>
      <c r="AE5" s="85"/>
      <c r="AF5" s="233" t="str">
        <f>+'[1]4.1 DOTAZIONI AZIENDALI'!W107</f>
        <v>Manze</v>
      </c>
      <c r="AG5" s="414">
        <f>+'[1]4.1 DOTAZIONI AZIENDALI'!AA107</f>
        <v>30</v>
      </c>
      <c r="AH5" s="409">
        <f t="shared" ref="AH5:AH36" si="8">+C5</f>
        <v>0</v>
      </c>
      <c r="AI5" s="244">
        <f t="shared" ref="AI5:AI36" si="9">+AH5*AG5</f>
        <v>0</v>
      </c>
      <c r="AJ5" s="1029"/>
      <c r="AK5" s="550"/>
      <c r="AL5" s="550"/>
      <c r="AM5" s="550"/>
      <c r="AN5" s="550"/>
      <c r="AO5" s="550"/>
      <c r="AP5" s="550"/>
      <c r="AQ5" s="550"/>
      <c r="AR5" s="1026"/>
      <c r="AS5" s="409">
        <v>0</v>
      </c>
      <c r="AT5" s="146">
        <v>0</v>
      </c>
      <c r="AU5" s="415">
        <f t="shared" si="2"/>
        <v>0</v>
      </c>
      <c r="AV5" s="1061"/>
      <c r="AW5" s="409"/>
      <c r="AX5" s="146">
        <v>0</v>
      </c>
      <c r="AY5" s="416">
        <f t="shared" ref="AY5:AY36" si="10">+AX5*AW5</f>
        <v>0</v>
      </c>
      <c r="AZ5" s="1031"/>
      <c r="BA5" s="1032"/>
      <c r="BB5" s="3"/>
      <c r="BC5" s="317">
        <f t="shared" ref="BC5:BC9" si="11">+BB5*AG5</f>
        <v>0</v>
      </c>
      <c r="BD5" s="3"/>
      <c r="BE5" s="317">
        <f t="shared" ref="BE5:BE36" si="12">BC5-BD5</f>
        <v>0</v>
      </c>
      <c r="BF5" s="146">
        <v>0</v>
      </c>
      <c r="BG5" s="319">
        <f t="shared" ref="BG5:BG36" si="13">+BF5*BE5</f>
        <v>0</v>
      </c>
      <c r="BH5" s="418">
        <f t="shared" ref="BH5:BH36" si="14">+BG5+AY5</f>
        <v>0</v>
      </c>
      <c r="BI5" s="907"/>
      <c r="BJ5" s="85"/>
    </row>
    <row r="6" spans="1:62" s="7" customFormat="1" ht="24" customHeight="1">
      <c r="A6" s="116" t="str">
        <f>+'[1]4.1 DOTAZIONI AZIENDALI'!B108</f>
        <v>Manzette</v>
      </c>
      <c r="B6" s="408">
        <f>+'[1]4.1 DOTAZIONI AZIENDALI'!F108</f>
        <v>30</v>
      </c>
      <c r="C6" s="409"/>
      <c r="D6" s="159">
        <f t="shared" si="3"/>
        <v>0</v>
      </c>
      <c r="E6" s="1048"/>
      <c r="F6" s="550"/>
      <c r="G6" s="550"/>
      <c r="H6" s="550"/>
      <c r="I6" s="550"/>
      <c r="J6" s="550"/>
      <c r="K6" s="550"/>
      <c r="L6" s="550"/>
      <c r="M6" s="585"/>
      <c r="N6" s="410"/>
      <c r="O6" s="146">
        <v>0</v>
      </c>
      <c r="P6" s="411">
        <f t="shared" si="0"/>
        <v>0</v>
      </c>
      <c r="Q6" s="1058"/>
      <c r="R6" s="410"/>
      <c r="S6" s="146">
        <v>0</v>
      </c>
      <c r="T6" s="412">
        <f t="shared" si="1"/>
        <v>0</v>
      </c>
      <c r="U6" s="1031"/>
      <c r="V6" s="1032"/>
      <c r="W6" s="3"/>
      <c r="X6" s="315">
        <f t="shared" si="4"/>
        <v>0</v>
      </c>
      <c r="Y6" s="3"/>
      <c r="Z6" s="315">
        <f t="shared" si="5"/>
        <v>0</v>
      </c>
      <c r="AA6" s="146">
        <v>0</v>
      </c>
      <c r="AB6" s="321">
        <f t="shared" si="6"/>
        <v>0</v>
      </c>
      <c r="AC6" s="413">
        <f t="shared" si="7"/>
        <v>0</v>
      </c>
      <c r="AD6" s="585"/>
      <c r="AE6" s="85"/>
      <c r="AF6" s="233" t="str">
        <f>+'[1]4.1 DOTAZIONI AZIENDALI'!W108</f>
        <v>Manzette</v>
      </c>
      <c r="AG6" s="414">
        <f>+'[1]4.1 DOTAZIONI AZIENDALI'!AA108</f>
        <v>30</v>
      </c>
      <c r="AH6" s="409">
        <f t="shared" si="8"/>
        <v>0</v>
      </c>
      <c r="AI6" s="244">
        <f t="shared" si="9"/>
        <v>0</v>
      </c>
      <c r="AJ6" s="1029"/>
      <c r="AK6" s="550"/>
      <c r="AL6" s="550"/>
      <c r="AM6" s="550"/>
      <c r="AN6" s="550"/>
      <c r="AO6" s="550"/>
      <c r="AP6" s="550"/>
      <c r="AQ6" s="550"/>
      <c r="AR6" s="1026"/>
      <c r="AS6" s="409">
        <v>0</v>
      </c>
      <c r="AT6" s="146">
        <v>0</v>
      </c>
      <c r="AU6" s="415">
        <f t="shared" si="2"/>
        <v>0</v>
      </c>
      <c r="AV6" s="1061"/>
      <c r="AW6" s="409"/>
      <c r="AX6" s="146">
        <v>0</v>
      </c>
      <c r="AY6" s="416">
        <f t="shared" si="10"/>
        <v>0</v>
      </c>
      <c r="AZ6" s="1031"/>
      <c r="BA6" s="1032"/>
      <c r="BB6" s="3"/>
      <c r="BC6" s="317">
        <f t="shared" si="11"/>
        <v>0</v>
      </c>
      <c r="BD6" s="3"/>
      <c r="BE6" s="317">
        <f t="shared" si="12"/>
        <v>0</v>
      </c>
      <c r="BF6" s="146">
        <v>0</v>
      </c>
      <c r="BG6" s="319">
        <f t="shared" si="13"/>
        <v>0</v>
      </c>
      <c r="BH6" s="418">
        <f t="shared" si="14"/>
        <v>0</v>
      </c>
      <c r="BI6" s="907"/>
      <c r="BJ6" s="85"/>
    </row>
    <row r="7" spans="1:62" s="7" customFormat="1" ht="24" customHeight="1">
      <c r="A7" s="116" t="str">
        <f>+'[1]4.1 DOTAZIONI AZIENDALI'!B109</f>
        <v>Tori, torelli</v>
      </c>
      <c r="B7" s="408">
        <f>+'[1]4.1 DOTAZIONI AZIENDALI'!F109</f>
        <v>4</v>
      </c>
      <c r="C7" s="409"/>
      <c r="D7" s="159">
        <f t="shared" si="3"/>
        <v>0</v>
      </c>
      <c r="E7" s="1048"/>
      <c r="F7" s="550"/>
      <c r="G7" s="550"/>
      <c r="H7" s="550"/>
      <c r="I7" s="550"/>
      <c r="J7" s="550"/>
      <c r="K7" s="550"/>
      <c r="L7" s="550"/>
      <c r="M7" s="585"/>
      <c r="N7" s="410"/>
      <c r="O7" s="146">
        <v>0</v>
      </c>
      <c r="P7" s="411">
        <f t="shared" si="0"/>
        <v>0</v>
      </c>
      <c r="Q7" s="1058"/>
      <c r="R7" s="410"/>
      <c r="S7" s="146">
        <v>0</v>
      </c>
      <c r="T7" s="412">
        <f t="shared" si="1"/>
        <v>0</v>
      </c>
      <c r="U7" s="1031"/>
      <c r="V7" s="1032"/>
      <c r="W7" s="3"/>
      <c r="X7" s="315">
        <f t="shared" si="4"/>
        <v>0</v>
      </c>
      <c r="Y7" s="3"/>
      <c r="Z7" s="315">
        <f t="shared" si="5"/>
        <v>0</v>
      </c>
      <c r="AA7" s="146">
        <v>0</v>
      </c>
      <c r="AB7" s="321">
        <f t="shared" si="6"/>
        <v>0</v>
      </c>
      <c r="AC7" s="413">
        <f t="shared" si="7"/>
        <v>0</v>
      </c>
      <c r="AD7" s="585"/>
      <c r="AE7" s="85"/>
      <c r="AF7" s="233" t="str">
        <f>+'[1]4.1 DOTAZIONI AZIENDALI'!W109</f>
        <v>Tori, torelli</v>
      </c>
      <c r="AG7" s="414">
        <f>+'[1]4.1 DOTAZIONI AZIENDALI'!AA109</f>
        <v>4</v>
      </c>
      <c r="AH7" s="409">
        <f t="shared" si="8"/>
        <v>0</v>
      </c>
      <c r="AI7" s="244">
        <f t="shared" si="9"/>
        <v>0</v>
      </c>
      <c r="AJ7" s="1029"/>
      <c r="AK7" s="550"/>
      <c r="AL7" s="550"/>
      <c r="AM7" s="550"/>
      <c r="AN7" s="550"/>
      <c r="AO7" s="550"/>
      <c r="AP7" s="550"/>
      <c r="AQ7" s="550"/>
      <c r="AR7" s="1026"/>
      <c r="AS7" s="409">
        <v>0</v>
      </c>
      <c r="AT7" s="146">
        <v>0</v>
      </c>
      <c r="AU7" s="415">
        <f t="shared" si="2"/>
        <v>0</v>
      </c>
      <c r="AV7" s="1061"/>
      <c r="AW7" s="409"/>
      <c r="AX7" s="146">
        <v>0</v>
      </c>
      <c r="AY7" s="416">
        <f t="shared" si="10"/>
        <v>0</v>
      </c>
      <c r="AZ7" s="1031"/>
      <c r="BA7" s="1032"/>
      <c r="BB7" s="3"/>
      <c r="BC7" s="317">
        <f t="shared" si="11"/>
        <v>0</v>
      </c>
      <c r="BD7" s="3"/>
      <c r="BE7" s="317">
        <f t="shared" si="12"/>
        <v>0</v>
      </c>
      <c r="BF7" s="146">
        <v>0</v>
      </c>
      <c r="BG7" s="319">
        <f t="shared" si="13"/>
        <v>0</v>
      </c>
      <c r="BH7" s="418">
        <f t="shared" si="14"/>
        <v>0</v>
      </c>
      <c r="BI7" s="907"/>
      <c r="BJ7" s="85"/>
    </row>
    <row r="8" spans="1:62" s="7" customFormat="1" ht="24" customHeight="1">
      <c r="A8" s="116" t="str">
        <f>+'[1]4.1 DOTAZIONI AZIENDALI'!B110</f>
        <v>Vitelli</v>
      </c>
      <c r="B8" s="408">
        <f>+'[1]4.1 DOTAZIONI AZIENDALI'!F110</f>
        <v>120</v>
      </c>
      <c r="C8" s="409"/>
      <c r="D8" s="159">
        <f t="shared" si="3"/>
        <v>0</v>
      </c>
      <c r="E8" s="1048"/>
      <c r="F8" s="550"/>
      <c r="G8" s="550"/>
      <c r="H8" s="550"/>
      <c r="I8" s="550"/>
      <c r="J8" s="550"/>
      <c r="K8" s="550"/>
      <c r="L8" s="550"/>
      <c r="M8" s="585"/>
      <c r="N8" s="410"/>
      <c r="O8" s="146">
        <v>0</v>
      </c>
      <c r="P8" s="411">
        <f t="shared" si="0"/>
        <v>0</v>
      </c>
      <c r="Q8" s="1058"/>
      <c r="R8" s="410"/>
      <c r="S8" s="146">
        <v>0</v>
      </c>
      <c r="T8" s="412">
        <f t="shared" si="1"/>
        <v>0</v>
      </c>
      <c r="U8" s="1031"/>
      <c r="V8" s="1032"/>
      <c r="W8" s="3"/>
      <c r="X8" s="315">
        <f t="shared" si="4"/>
        <v>0</v>
      </c>
      <c r="Y8" s="3"/>
      <c r="Z8" s="315">
        <f t="shared" si="5"/>
        <v>0</v>
      </c>
      <c r="AA8" s="146">
        <v>0</v>
      </c>
      <c r="AB8" s="321">
        <f t="shared" si="6"/>
        <v>0</v>
      </c>
      <c r="AC8" s="413">
        <f t="shared" si="7"/>
        <v>0</v>
      </c>
      <c r="AD8" s="585"/>
      <c r="AE8" s="85"/>
      <c r="AF8" s="233" t="str">
        <f>+'[1]4.1 DOTAZIONI AZIENDALI'!W110</f>
        <v>Vitelli</v>
      </c>
      <c r="AG8" s="414">
        <f>+'[1]4.1 DOTAZIONI AZIENDALI'!AA110</f>
        <v>120</v>
      </c>
      <c r="AH8" s="409">
        <f t="shared" si="8"/>
        <v>0</v>
      </c>
      <c r="AI8" s="244">
        <f t="shared" si="9"/>
        <v>0</v>
      </c>
      <c r="AJ8" s="1029"/>
      <c r="AK8" s="550"/>
      <c r="AL8" s="550"/>
      <c r="AM8" s="550"/>
      <c r="AN8" s="550"/>
      <c r="AO8" s="550"/>
      <c r="AP8" s="550"/>
      <c r="AQ8" s="550"/>
      <c r="AR8" s="1026"/>
      <c r="AS8" s="409">
        <v>0</v>
      </c>
      <c r="AT8" s="146">
        <v>0</v>
      </c>
      <c r="AU8" s="415">
        <f t="shared" si="2"/>
        <v>0</v>
      </c>
      <c r="AV8" s="1061"/>
      <c r="AW8" s="409"/>
      <c r="AX8" s="146">
        <v>0</v>
      </c>
      <c r="AY8" s="416">
        <f t="shared" si="10"/>
        <v>0</v>
      </c>
      <c r="AZ8" s="1031"/>
      <c r="BA8" s="1032"/>
      <c r="BB8" s="3"/>
      <c r="BC8" s="317">
        <f t="shared" si="11"/>
        <v>0</v>
      </c>
      <c r="BD8" s="3"/>
      <c r="BE8" s="317">
        <f t="shared" si="12"/>
        <v>0</v>
      </c>
      <c r="BF8" s="146">
        <v>0</v>
      </c>
      <c r="BG8" s="319">
        <f t="shared" si="13"/>
        <v>0</v>
      </c>
      <c r="BH8" s="418">
        <f t="shared" si="14"/>
        <v>0</v>
      </c>
      <c r="BI8" s="907"/>
      <c r="BJ8" s="85"/>
    </row>
    <row r="9" spans="1:62" s="7" customFormat="1" ht="24" customHeight="1">
      <c r="A9" s="116" t="str">
        <f>+'[1]4.1 DOTAZIONI AZIENDALI'!B111</f>
        <v>Altri bovini</v>
      </c>
      <c r="B9" s="408">
        <f>+'[1]4.1 DOTAZIONI AZIENDALI'!F111</f>
        <v>2</v>
      </c>
      <c r="C9" s="409"/>
      <c r="D9" s="159">
        <f t="shared" si="3"/>
        <v>0</v>
      </c>
      <c r="E9" s="1048"/>
      <c r="F9" s="551"/>
      <c r="G9" s="551"/>
      <c r="H9" s="551"/>
      <c r="I9" s="551"/>
      <c r="J9" s="551"/>
      <c r="K9" s="551"/>
      <c r="L9" s="551"/>
      <c r="M9" s="586"/>
      <c r="N9" s="410"/>
      <c r="O9" s="146">
        <v>0</v>
      </c>
      <c r="P9" s="411">
        <f t="shared" si="0"/>
        <v>0</v>
      </c>
      <c r="Q9" s="1059"/>
      <c r="R9" s="410"/>
      <c r="S9" s="146">
        <v>0</v>
      </c>
      <c r="T9" s="412">
        <f t="shared" si="1"/>
        <v>0</v>
      </c>
      <c r="U9" s="1031"/>
      <c r="V9" s="1032"/>
      <c r="W9" s="3"/>
      <c r="X9" s="315">
        <f t="shared" si="4"/>
        <v>0</v>
      </c>
      <c r="Y9" s="3"/>
      <c r="Z9" s="315">
        <f t="shared" si="5"/>
        <v>0</v>
      </c>
      <c r="AA9" s="146">
        <v>0</v>
      </c>
      <c r="AB9" s="321">
        <f t="shared" si="6"/>
        <v>0</v>
      </c>
      <c r="AC9" s="413">
        <f t="shared" si="7"/>
        <v>0</v>
      </c>
      <c r="AD9" s="585"/>
      <c r="AE9" s="85"/>
      <c r="AF9" s="233" t="str">
        <f>+'[1]4.1 DOTAZIONI AZIENDALI'!W111</f>
        <v>Altri bovini</v>
      </c>
      <c r="AG9" s="414">
        <f>+'[1]4.1 DOTAZIONI AZIENDALI'!AA111</f>
        <v>2</v>
      </c>
      <c r="AH9" s="409">
        <f t="shared" si="8"/>
        <v>0</v>
      </c>
      <c r="AI9" s="244">
        <f t="shared" si="9"/>
        <v>0</v>
      </c>
      <c r="AJ9" s="1029"/>
      <c r="AK9" s="551"/>
      <c r="AL9" s="551"/>
      <c r="AM9" s="551"/>
      <c r="AN9" s="551"/>
      <c r="AO9" s="551"/>
      <c r="AP9" s="551"/>
      <c r="AQ9" s="551"/>
      <c r="AR9" s="1027"/>
      <c r="AS9" s="409">
        <v>0</v>
      </c>
      <c r="AT9" s="146">
        <v>0</v>
      </c>
      <c r="AU9" s="415">
        <f t="shared" si="2"/>
        <v>0</v>
      </c>
      <c r="AV9" s="1062"/>
      <c r="AW9" s="409"/>
      <c r="AX9" s="146">
        <v>0</v>
      </c>
      <c r="AY9" s="416">
        <f t="shared" si="10"/>
        <v>0</v>
      </c>
      <c r="AZ9" s="1031"/>
      <c r="BA9" s="1032"/>
      <c r="BB9" s="3"/>
      <c r="BC9" s="317">
        <f t="shared" si="11"/>
        <v>0</v>
      </c>
      <c r="BD9" s="3"/>
      <c r="BE9" s="317">
        <f t="shared" si="12"/>
        <v>0</v>
      </c>
      <c r="BF9" s="146">
        <v>0</v>
      </c>
      <c r="BG9" s="319">
        <f t="shared" si="13"/>
        <v>0</v>
      </c>
      <c r="BH9" s="418">
        <f t="shared" si="14"/>
        <v>0</v>
      </c>
      <c r="BI9" s="907"/>
      <c r="BJ9" s="85"/>
    </row>
    <row r="10" spans="1:62" s="7" customFormat="1" ht="24" customHeight="1">
      <c r="A10" s="116" t="str">
        <f>+'[1]4.1 DOTAZIONI AZIENDALI'!B113</f>
        <v>Bufale</v>
      </c>
      <c r="B10" s="408">
        <f>+'[1]4.1 DOTAZIONI AZIENDALI'!F113</f>
        <v>0</v>
      </c>
      <c r="C10" s="409"/>
      <c r="D10" s="159">
        <f t="shared" si="3"/>
        <v>0</v>
      </c>
      <c r="E10" s="1048"/>
      <c r="F10" s="549">
        <v>0</v>
      </c>
      <c r="G10" s="549">
        <v>0</v>
      </c>
      <c r="H10" s="549">
        <v>0</v>
      </c>
      <c r="I10" s="549">
        <v>0</v>
      </c>
      <c r="J10" s="549">
        <v>0</v>
      </c>
      <c r="K10" s="549">
        <v>0</v>
      </c>
      <c r="L10" s="549">
        <v>0</v>
      </c>
      <c r="M10" s="584">
        <f t="shared" ref="M10:M36" si="15">+F10+G10+H10+I10+J10+K10+L10</f>
        <v>0</v>
      </c>
      <c r="N10" s="410"/>
      <c r="O10" s="146">
        <v>0</v>
      </c>
      <c r="P10" s="411">
        <f t="shared" si="0"/>
        <v>0</v>
      </c>
      <c r="Q10" s="1057">
        <f>++M10+P10+P11+P12+P13+P14+P15</f>
        <v>0</v>
      </c>
      <c r="R10" s="410"/>
      <c r="S10" s="146">
        <v>0</v>
      </c>
      <c r="T10" s="412">
        <f t="shared" si="1"/>
        <v>0</v>
      </c>
      <c r="U10" s="841" t="s">
        <v>326</v>
      </c>
      <c r="V10" s="841"/>
      <c r="W10" s="3"/>
      <c r="X10" s="179">
        <f>+W10*B11</f>
        <v>0</v>
      </c>
      <c r="Y10" s="3"/>
      <c r="Z10" s="315">
        <f t="shared" si="5"/>
        <v>0</v>
      </c>
      <c r="AA10" s="146">
        <v>0</v>
      </c>
      <c r="AB10" s="321">
        <f t="shared" si="6"/>
        <v>0</v>
      </c>
      <c r="AC10" s="413">
        <f t="shared" si="7"/>
        <v>0</v>
      </c>
      <c r="AD10" s="585"/>
      <c r="AE10" s="85"/>
      <c r="AF10" s="233" t="str">
        <f>+'[1]4.1 DOTAZIONI AZIENDALI'!W113</f>
        <v>Bufale</v>
      </c>
      <c r="AG10" s="414">
        <f>+'[1]4.1 DOTAZIONI AZIENDALI'!AA113</f>
        <v>0</v>
      </c>
      <c r="AH10" s="409">
        <f t="shared" si="8"/>
        <v>0</v>
      </c>
      <c r="AI10" s="244">
        <f t="shared" si="9"/>
        <v>0</v>
      </c>
      <c r="AJ10" s="1029"/>
      <c r="AK10" s="549">
        <v>0</v>
      </c>
      <c r="AL10" s="549">
        <v>0</v>
      </c>
      <c r="AM10" s="549">
        <v>0</v>
      </c>
      <c r="AN10" s="549">
        <v>0</v>
      </c>
      <c r="AO10" s="549">
        <v>0</v>
      </c>
      <c r="AP10" s="549">
        <v>0</v>
      </c>
      <c r="AQ10" s="549">
        <v>0</v>
      </c>
      <c r="AR10" s="1025">
        <f t="shared" ref="AR10:AR16" si="16">+AK10+AL10+AM10+AN10+AO10+AP10+AQ10</f>
        <v>0</v>
      </c>
      <c r="AS10" s="409"/>
      <c r="AT10" s="146">
        <v>0</v>
      </c>
      <c r="AU10" s="415">
        <f t="shared" si="2"/>
        <v>0</v>
      </c>
      <c r="AV10" s="1060">
        <f>++AR10+AU10+AU11+AU12+AU13+AU14+AU15</f>
        <v>0</v>
      </c>
      <c r="AW10" s="409"/>
      <c r="AX10" s="146">
        <v>0</v>
      </c>
      <c r="AY10" s="416">
        <f t="shared" si="10"/>
        <v>0</v>
      </c>
      <c r="AZ10" s="920" t="s">
        <v>326</v>
      </c>
      <c r="BA10" s="920"/>
      <c r="BB10" s="3"/>
      <c r="BC10" s="258">
        <f>+BB10*AG11</f>
        <v>0</v>
      </c>
      <c r="BD10" s="3"/>
      <c r="BE10" s="317">
        <f t="shared" si="12"/>
        <v>0</v>
      </c>
      <c r="BF10" s="146">
        <v>0</v>
      </c>
      <c r="BG10" s="319">
        <f t="shared" si="13"/>
        <v>0</v>
      </c>
      <c r="BH10" s="418">
        <f t="shared" si="14"/>
        <v>0</v>
      </c>
      <c r="BI10" s="907"/>
      <c r="BJ10" s="85"/>
    </row>
    <row r="11" spans="1:62" s="7" customFormat="1" ht="24" customHeight="1">
      <c r="A11" s="116" t="str">
        <f>+'[1]4.1 DOTAZIONI AZIENDALI'!B114</f>
        <v>Manze</v>
      </c>
      <c r="B11" s="408">
        <f>+'[1]4.1 DOTAZIONI AZIENDALI'!F114</f>
        <v>0</v>
      </c>
      <c r="C11" s="409"/>
      <c r="D11" s="159">
        <f t="shared" si="3"/>
        <v>0</v>
      </c>
      <c r="E11" s="1048"/>
      <c r="F11" s="550">
        <v>0</v>
      </c>
      <c r="G11" s="550">
        <v>0</v>
      </c>
      <c r="H11" s="550">
        <v>0</v>
      </c>
      <c r="I11" s="550">
        <v>0</v>
      </c>
      <c r="J11" s="550">
        <v>0</v>
      </c>
      <c r="K11" s="550">
        <v>0</v>
      </c>
      <c r="L11" s="550">
        <v>0</v>
      </c>
      <c r="M11" s="585">
        <f t="shared" si="15"/>
        <v>0</v>
      </c>
      <c r="N11" s="410"/>
      <c r="O11" s="146">
        <v>0</v>
      </c>
      <c r="P11" s="411">
        <f t="shared" si="0"/>
        <v>0</v>
      </c>
      <c r="Q11" s="1058">
        <f t="shared" ref="Q11:Q36" si="17">+P11+M11</f>
        <v>0</v>
      </c>
      <c r="R11" s="410"/>
      <c r="S11" s="146">
        <v>0</v>
      </c>
      <c r="T11" s="412">
        <f t="shared" si="1"/>
        <v>0</v>
      </c>
      <c r="U11" s="1021"/>
      <c r="V11" s="1021"/>
      <c r="W11" s="3"/>
      <c r="X11" s="179">
        <f t="shared" ref="X11:X15" si="18">+W11*B12</f>
        <v>0</v>
      </c>
      <c r="Y11" s="3"/>
      <c r="Z11" s="315">
        <f t="shared" si="5"/>
        <v>0</v>
      </c>
      <c r="AA11" s="146">
        <v>0</v>
      </c>
      <c r="AB11" s="321">
        <f t="shared" si="6"/>
        <v>0</v>
      </c>
      <c r="AC11" s="413">
        <f t="shared" si="7"/>
        <v>0</v>
      </c>
      <c r="AD11" s="585"/>
      <c r="AE11" s="85"/>
      <c r="AF11" s="233" t="str">
        <f>+'[1]4.1 DOTAZIONI AZIENDALI'!W114</f>
        <v>Manze</v>
      </c>
      <c r="AG11" s="414">
        <f>+'[1]4.1 DOTAZIONI AZIENDALI'!AA114</f>
        <v>0</v>
      </c>
      <c r="AH11" s="409">
        <f t="shared" si="8"/>
        <v>0</v>
      </c>
      <c r="AI11" s="244">
        <f t="shared" si="9"/>
        <v>0</v>
      </c>
      <c r="AJ11" s="1029"/>
      <c r="AK11" s="550">
        <v>0</v>
      </c>
      <c r="AL11" s="550">
        <v>0</v>
      </c>
      <c r="AM11" s="550">
        <v>0</v>
      </c>
      <c r="AN11" s="550">
        <v>0</v>
      </c>
      <c r="AO11" s="550">
        <v>0</v>
      </c>
      <c r="AP11" s="550">
        <v>0</v>
      </c>
      <c r="AQ11" s="550">
        <v>0</v>
      </c>
      <c r="AR11" s="1026">
        <f t="shared" si="16"/>
        <v>0</v>
      </c>
      <c r="AS11" s="409"/>
      <c r="AT11" s="146">
        <v>0</v>
      </c>
      <c r="AU11" s="415">
        <f t="shared" si="2"/>
        <v>0</v>
      </c>
      <c r="AV11" s="1061">
        <f t="shared" ref="AV11:AV15" si="19">+AU11+AR11</f>
        <v>0</v>
      </c>
      <c r="AW11" s="409"/>
      <c r="AX11" s="146">
        <v>0</v>
      </c>
      <c r="AY11" s="416">
        <f t="shared" si="10"/>
        <v>0</v>
      </c>
      <c r="AZ11" s="1021"/>
      <c r="BA11" s="1021"/>
      <c r="BB11" s="3"/>
      <c r="BC11" s="258">
        <f t="shared" ref="BC11:BC15" si="20">+BB11*AG12</f>
        <v>0</v>
      </c>
      <c r="BD11" s="3"/>
      <c r="BE11" s="317">
        <f t="shared" si="12"/>
        <v>0</v>
      </c>
      <c r="BF11" s="146">
        <v>0</v>
      </c>
      <c r="BG11" s="319">
        <f t="shared" si="13"/>
        <v>0</v>
      </c>
      <c r="BH11" s="418">
        <f t="shared" si="14"/>
        <v>0</v>
      </c>
      <c r="BI11" s="907"/>
      <c r="BJ11" s="85"/>
    </row>
    <row r="12" spans="1:62" s="7" customFormat="1" ht="24" customHeight="1">
      <c r="A12" s="116" t="str">
        <f>+'[1]4.1 DOTAZIONI AZIENDALI'!B115</f>
        <v>Manzette</v>
      </c>
      <c r="B12" s="408">
        <f>+'[1]4.1 DOTAZIONI AZIENDALI'!F115</f>
        <v>0</v>
      </c>
      <c r="C12" s="409"/>
      <c r="D12" s="159">
        <f t="shared" si="3"/>
        <v>0</v>
      </c>
      <c r="E12" s="1048"/>
      <c r="F12" s="550">
        <v>0</v>
      </c>
      <c r="G12" s="550">
        <v>0</v>
      </c>
      <c r="H12" s="550">
        <v>0</v>
      </c>
      <c r="I12" s="550">
        <v>0</v>
      </c>
      <c r="J12" s="550">
        <v>0</v>
      </c>
      <c r="K12" s="550">
        <v>0</v>
      </c>
      <c r="L12" s="550">
        <v>0</v>
      </c>
      <c r="M12" s="585">
        <f t="shared" si="15"/>
        <v>0</v>
      </c>
      <c r="N12" s="410"/>
      <c r="O12" s="146">
        <v>0</v>
      </c>
      <c r="P12" s="411">
        <f t="shared" si="0"/>
        <v>0</v>
      </c>
      <c r="Q12" s="1058">
        <f t="shared" si="17"/>
        <v>0</v>
      </c>
      <c r="R12" s="410"/>
      <c r="S12" s="146">
        <v>0</v>
      </c>
      <c r="T12" s="412">
        <f t="shared" si="1"/>
        <v>0</v>
      </c>
      <c r="U12" s="1021"/>
      <c r="V12" s="1021"/>
      <c r="W12" s="3"/>
      <c r="X12" s="179">
        <f t="shared" si="18"/>
        <v>0</v>
      </c>
      <c r="Y12" s="3"/>
      <c r="Z12" s="315">
        <f t="shared" si="5"/>
        <v>0</v>
      </c>
      <c r="AA12" s="146">
        <v>0</v>
      </c>
      <c r="AB12" s="321">
        <f t="shared" si="6"/>
        <v>0</v>
      </c>
      <c r="AC12" s="413">
        <f t="shared" si="7"/>
        <v>0</v>
      </c>
      <c r="AD12" s="585"/>
      <c r="AE12" s="85"/>
      <c r="AF12" s="233" t="str">
        <f>+'[1]4.1 DOTAZIONI AZIENDALI'!W115</f>
        <v>Manzette</v>
      </c>
      <c r="AG12" s="414">
        <f>+'[1]4.1 DOTAZIONI AZIENDALI'!AA115</f>
        <v>0</v>
      </c>
      <c r="AH12" s="409">
        <f t="shared" si="8"/>
        <v>0</v>
      </c>
      <c r="AI12" s="244">
        <f t="shared" si="9"/>
        <v>0</v>
      </c>
      <c r="AJ12" s="1029"/>
      <c r="AK12" s="550">
        <v>0</v>
      </c>
      <c r="AL12" s="550">
        <v>0</v>
      </c>
      <c r="AM12" s="550">
        <v>0</v>
      </c>
      <c r="AN12" s="550">
        <v>0</v>
      </c>
      <c r="AO12" s="550">
        <v>0</v>
      </c>
      <c r="AP12" s="550">
        <v>0</v>
      </c>
      <c r="AQ12" s="550">
        <v>0</v>
      </c>
      <c r="AR12" s="1026">
        <f t="shared" si="16"/>
        <v>0</v>
      </c>
      <c r="AS12" s="409"/>
      <c r="AT12" s="146">
        <v>0</v>
      </c>
      <c r="AU12" s="415">
        <f t="shared" si="2"/>
        <v>0</v>
      </c>
      <c r="AV12" s="1061">
        <f t="shared" si="19"/>
        <v>0</v>
      </c>
      <c r="AW12" s="409"/>
      <c r="AX12" s="146">
        <v>0</v>
      </c>
      <c r="AY12" s="416">
        <f t="shared" si="10"/>
        <v>0</v>
      </c>
      <c r="AZ12" s="1021"/>
      <c r="BA12" s="1021"/>
      <c r="BB12" s="3"/>
      <c r="BC12" s="258">
        <f t="shared" si="20"/>
        <v>0</v>
      </c>
      <c r="BD12" s="3"/>
      <c r="BE12" s="317">
        <f t="shared" si="12"/>
        <v>0</v>
      </c>
      <c r="BF12" s="146">
        <v>0</v>
      </c>
      <c r="BG12" s="319">
        <f t="shared" si="13"/>
        <v>0</v>
      </c>
      <c r="BH12" s="418">
        <f t="shared" si="14"/>
        <v>0</v>
      </c>
      <c r="BI12" s="907"/>
      <c r="BJ12" s="85"/>
    </row>
    <row r="13" spans="1:62" s="7" customFormat="1" ht="24" customHeight="1">
      <c r="A13" s="116" t="str">
        <f>+'[1]4.1 DOTAZIONI AZIENDALI'!B116</f>
        <v>Tori, torelli</v>
      </c>
      <c r="B13" s="408">
        <f>+'[1]4.1 DOTAZIONI AZIENDALI'!F116</f>
        <v>0</v>
      </c>
      <c r="C13" s="409"/>
      <c r="D13" s="159">
        <f t="shared" si="3"/>
        <v>0</v>
      </c>
      <c r="E13" s="1048"/>
      <c r="F13" s="550">
        <v>0</v>
      </c>
      <c r="G13" s="550">
        <v>0</v>
      </c>
      <c r="H13" s="550">
        <v>0</v>
      </c>
      <c r="I13" s="550">
        <v>0</v>
      </c>
      <c r="J13" s="550">
        <v>0</v>
      </c>
      <c r="K13" s="550">
        <v>0</v>
      </c>
      <c r="L13" s="550">
        <v>0</v>
      </c>
      <c r="M13" s="585">
        <f t="shared" si="15"/>
        <v>0</v>
      </c>
      <c r="N13" s="410"/>
      <c r="O13" s="146">
        <v>0</v>
      </c>
      <c r="P13" s="411">
        <f t="shared" si="0"/>
        <v>0</v>
      </c>
      <c r="Q13" s="1058">
        <f t="shared" si="17"/>
        <v>0</v>
      </c>
      <c r="R13" s="410"/>
      <c r="S13" s="146">
        <v>0</v>
      </c>
      <c r="T13" s="412">
        <f t="shared" si="1"/>
        <v>0</v>
      </c>
      <c r="U13" s="1021"/>
      <c r="V13" s="1021"/>
      <c r="W13" s="3"/>
      <c r="X13" s="179">
        <f t="shared" si="18"/>
        <v>0</v>
      </c>
      <c r="Y13" s="3"/>
      <c r="Z13" s="315">
        <f t="shared" si="5"/>
        <v>0</v>
      </c>
      <c r="AA13" s="146">
        <v>0</v>
      </c>
      <c r="AB13" s="321">
        <f t="shared" si="6"/>
        <v>0</v>
      </c>
      <c r="AC13" s="413">
        <f t="shared" si="7"/>
        <v>0</v>
      </c>
      <c r="AD13" s="585"/>
      <c r="AE13" s="85"/>
      <c r="AF13" s="233" t="str">
        <f>+'[1]4.1 DOTAZIONI AZIENDALI'!W116</f>
        <v>Tori, torelli</v>
      </c>
      <c r="AG13" s="414">
        <f>+'[1]4.1 DOTAZIONI AZIENDALI'!AA116</f>
        <v>0</v>
      </c>
      <c r="AH13" s="409">
        <f t="shared" si="8"/>
        <v>0</v>
      </c>
      <c r="AI13" s="244">
        <f t="shared" si="9"/>
        <v>0</v>
      </c>
      <c r="AJ13" s="1029"/>
      <c r="AK13" s="550">
        <v>0</v>
      </c>
      <c r="AL13" s="550">
        <v>0</v>
      </c>
      <c r="AM13" s="550">
        <v>0</v>
      </c>
      <c r="AN13" s="550">
        <v>0</v>
      </c>
      <c r="AO13" s="550">
        <v>0</v>
      </c>
      <c r="AP13" s="550">
        <v>0</v>
      </c>
      <c r="AQ13" s="550">
        <v>0</v>
      </c>
      <c r="AR13" s="1026">
        <f t="shared" si="16"/>
        <v>0</v>
      </c>
      <c r="AS13" s="409"/>
      <c r="AT13" s="146">
        <v>0</v>
      </c>
      <c r="AU13" s="415">
        <f t="shared" si="2"/>
        <v>0</v>
      </c>
      <c r="AV13" s="1061">
        <f t="shared" si="19"/>
        <v>0</v>
      </c>
      <c r="AW13" s="409"/>
      <c r="AX13" s="146">
        <v>0</v>
      </c>
      <c r="AY13" s="416">
        <f t="shared" si="10"/>
        <v>0</v>
      </c>
      <c r="AZ13" s="1021"/>
      <c r="BA13" s="1021"/>
      <c r="BB13" s="3"/>
      <c r="BC13" s="258">
        <f t="shared" si="20"/>
        <v>0</v>
      </c>
      <c r="BD13" s="3"/>
      <c r="BE13" s="317">
        <f t="shared" si="12"/>
        <v>0</v>
      </c>
      <c r="BF13" s="146">
        <v>0</v>
      </c>
      <c r="BG13" s="319">
        <f t="shared" si="13"/>
        <v>0</v>
      </c>
      <c r="BH13" s="418">
        <f t="shared" si="14"/>
        <v>0</v>
      </c>
      <c r="BI13" s="907"/>
      <c r="BJ13" s="85"/>
    </row>
    <row r="14" spans="1:62" s="7" customFormat="1" ht="24" customHeight="1">
      <c r="A14" s="116" t="str">
        <f>+'[1]4.1 DOTAZIONI AZIENDALI'!B117</f>
        <v>Vitelli</v>
      </c>
      <c r="B14" s="408">
        <f>+'[1]4.1 DOTAZIONI AZIENDALI'!F117</f>
        <v>0</v>
      </c>
      <c r="C14" s="409"/>
      <c r="D14" s="159">
        <f t="shared" si="3"/>
        <v>0</v>
      </c>
      <c r="E14" s="1048"/>
      <c r="F14" s="550">
        <v>0</v>
      </c>
      <c r="G14" s="550">
        <v>0</v>
      </c>
      <c r="H14" s="550">
        <v>0</v>
      </c>
      <c r="I14" s="550">
        <v>0</v>
      </c>
      <c r="J14" s="550">
        <v>0</v>
      </c>
      <c r="K14" s="550">
        <v>0</v>
      </c>
      <c r="L14" s="550">
        <v>0</v>
      </c>
      <c r="M14" s="585">
        <f t="shared" si="15"/>
        <v>0</v>
      </c>
      <c r="N14" s="410"/>
      <c r="O14" s="146">
        <v>0</v>
      </c>
      <c r="P14" s="411">
        <f t="shared" si="0"/>
        <v>0</v>
      </c>
      <c r="Q14" s="1058">
        <f t="shared" si="17"/>
        <v>0</v>
      </c>
      <c r="R14" s="410"/>
      <c r="S14" s="146">
        <v>0</v>
      </c>
      <c r="T14" s="412">
        <f t="shared" si="1"/>
        <v>0</v>
      </c>
      <c r="U14" s="1021"/>
      <c r="V14" s="1021"/>
      <c r="W14" s="3"/>
      <c r="X14" s="179">
        <f t="shared" si="18"/>
        <v>0</v>
      </c>
      <c r="Y14" s="3"/>
      <c r="Z14" s="315">
        <f t="shared" si="5"/>
        <v>0</v>
      </c>
      <c r="AA14" s="146">
        <v>0</v>
      </c>
      <c r="AB14" s="321">
        <f t="shared" si="6"/>
        <v>0</v>
      </c>
      <c r="AC14" s="413">
        <f t="shared" si="7"/>
        <v>0</v>
      </c>
      <c r="AD14" s="585"/>
      <c r="AE14" s="85"/>
      <c r="AF14" s="233" t="str">
        <f>+'[1]4.1 DOTAZIONI AZIENDALI'!W117</f>
        <v>Vitelli</v>
      </c>
      <c r="AG14" s="414">
        <f>+'[1]4.1 DOTAZIONI AZIENDALI'!AA117</f>
        <v>0</v>
      </c>
      <c r="AH14" s="409">
        <f t="shared" si="8"/>
        <v>0</v>
      </c>
      <c r="AI14" s="244">
        <f t="shared" si="9"/>
        <v>0</v>
      </c>
      <c r="AJ14" s="1029"/>
      <c r="AK14" s="550">
        <v>0</v>
      </c>
      <c r="AL14" s="550">
        <v>0</v>
      </c>
      <c r="AM14" s="550">
        <v>0</v>
      </c>
      <c r="AN14" s="550">
        <v>0</v>
      </c>
      <c r="AO14" s="550">
        <v>0</v>
      </c>
      <c r="AP14" s="550">
        <v>0</v>
      </c>
      <c r="AQ14" s="550">
        <v>0</v>
      </c>
      <c r="AR14" s="1026">
        <f t="shared" si="16"/>
        <v>0</v>
      </c>
      <c r="AS14" s="409"/>
      <c r="AT14" s="146">
        <v>0</v>
      </c>
      <c r="AU14" s="415">
        <f t="shared" si="2"/>
        <v>0</v>
      </c>
      <c r="AV14" s="1061">
        <f t="shared" si="19"/>
        <v>0</v>
      </c>
      <c r="AW14" s="409"/>
      <c r="AX14" s="146">
        <v>0</v>
      </c>
      <c r="AY14" s="416">
        <f t="shared" si="10"/>
        <v>0</v>
      </c>
      <c r="AZ14" s="1021"/>
      <c r="BA14" s="1021"/>
      <c r="BB14" s="3"/>
      <c r="BC14" s="258">
        <f t="shared" si="20"/>
        <v>0</v>
      </c>
      <c r="BD14" s="3"/>
      <c r="BE14" s="317">
        <f t="shared" si="12"/>
        <v>0</v>
      </c>
      <c r="BF14" s="146">
        <v>0</v>
      </c>
      <c r="BG14" s="319">
        <f t="shared" si="13"/>
        <v>0</v>
      </c>
      <c r="BH14" s="418">
        <f t="shared" si="14"/>
        <v>0</v>
      </c>
      <c r="BI14" s="907"/>
      <c r="BJ14" s="85"/>
    </row>
    <row r="15" spans="1:62" s="7" customFormat="1" ht="24" customHeight="1">
      <c r="A15" s="116" t="str">
        <f>+'[1]4.1 DOTAZIONI AZIENDALI'!B118</f>
        <v>Altri bufalini</v>
      </c>
      <c r="B15" s="408">
        <f>+'[1]4.1 DOTAZIONI AZIENDALI'!F118</f>
        <v>0</v>
      </c>
      <c r="C15" s="409"/>
      <c r="D15" s="159">
        <f t="shared" si="3"/>
        <v>0</v>
      </c>
      <c r="E15" s="1048"/>
      <c r="F15" s="551">
        <v>0</v>
      </c>
      <c r="G15" s="551">
        <v>0</v>
      </c>
      <c r="H15" s="551">
        <v>0</v>
      </c>
      <c r="I15" s="551">
        <v>0</v>
      </c>
      <c r="J15" s="551">
        <v>0</v>
      </c>
      <c r="K15" s="551">
        <v>0</v>
      </c>
      <c r="L15" s="551">
        <v>0</v>
      </c>
      <c r="M15" s="586">
        <f t="shared" si="15"/>
        <v>0</v>
      </c>
      <c r="N15" s="410"/>
      <c r="O15" s="146">
        <v>0</v>
      </c>
      <c r="P15" s="411">
        <f t="shared" si="0"/>
        <v>0</v>
      </c>
      <c r="Q15" s="1059">
        <f t="shared" si="17"/>
        <v>0</v>
      </c>
      <c r="R15" s="410"/>
      <c r="S15" s="146">
        <v>0</v>
      </c>
      <c r="T15" s="412">
        <f t="shared" si="1"/>
        <v>0</v>
      </c>
      <c r="U15" s="1021"/>
      <c r="V15" s="1021"/>
      <c r="W15" s="3"/>
      <c r="X15" s="179">
        <f t="shared" si="18"/>
        <v>0</v>
      </c>
      <c r="Y15" s="3"/>
      <c r="Z15" s="315">
        <f t="shared" si="5"/>
        <v>0</v>
      </c>
      <c r="AA15" s="146">
        <v>0</v>
      </c>
      <c r="AB15" s="321">
        <f t="shared" si="6"/>
        <v>0</v>
      </c>
      <c r="AC15" s="413">
        <f t="shared" si="7"/>
        <v>0</v>
      </c>
      <c r="AD15" s="585"/>
      <c r="AE15" s="85"/>
      <c r="AF15" s="233" t="str">
        <f>+'[1]4.1 DOTAZIONI AZIENDALI'!W118</f>
        <v>Altri bufalini</v>
      </c>
      <c r="AG15" s="414">
        <f>+'[1]4.1 DOTAZIONI AZIENDALI'!AA118</f>
        <v>0</v>
      </c>
      <c r="AH15" s="409">
        <f t="shared" si="8"/>
        <v>0</v>
      </c>
      <c r="AI15" s="244">
        <f t="shared" si="9"/>
        <v>0</v>
      </c>
      <c r="AJ15" s="1029"/>
      <c r="AK15" s="551">
        <v>0</v>
      </c>
      <c r="AL15" s="551">
        <v>0</v>
      </c>
      <c r="AM15" s="551">
        <v>0</v>
      </c>
      <c r="AN15" s="551">
        <v>0</v>
      </c>
      <c r="AO15" s="551">
        <v>0</v>
      </c>
      <c r="AP15" s="551">
        <v>0</v>
      </c>
      <c r="AQ15" s="551">
        <v>0</v>
      </c>
      <c r="AR15" s="1027">
        <f t="shared" si="16"/>
        <v>0</v>
      </c>
      <c r="AS15" s="409"/>
      <c r="AT15" s="146">
        <v>0</v>
      </c>
      <c r="AU15" s="415">
        <f t="shared" si="2"/>
        <v>0</v>
      </c>
      <c r="AV15" s="1062">
        <f t="shared" si="19"/>
        <v>0</v>
      </c>
      <c r="AW15" s="409"/>
      <c r="AX15" s="146">
        <v>0</v>
      </c>
      <c r="AY15" s="416">
        <f t="shared" si="10"/>
        <v>0</v>
      </c>
      <c r="AZ15" s="1021"/>
      <c r="BA15" s="1021"/>
      <c r="BB15" s="3"/>
      <c r="BC15" s="258">
        <f t="shared" si="20"/>
        <v>0</v>
      </c>
      <c r="BD15" s="3"/>
      <c r="BE15" s="317">
        <f t="shared" si="12"/>
        <v>0</v>
      </c>
      <c r="BF15" s="146">
        <v>0</v>
      </c>
      <c r="BG15" s="319">
        <f t="shared" si="13"/>
        <v>0</v>
      </c>
      <c r="BH15" s="418">
        <f t="shared" si="14"/>
        <v>0</v>
      </c>
      <c r="BI15" s="907"/>
      <c r="BJ15" s="85"/>
    </row>
    <row r="16" spans="1:62" s="7" customFormat="1" ht="24" customHeight="1">
      <c r="A16" s="116" t="str">
        <f>+'[1]4.1 DOTAZIONI AZIENDALI'!B120</f>
        <v>Pecore</v>
      </c>
      <c r="B16" s="408">
        <f>+'[1]4.1 DOTAZIONI AZIENDALI'!F120</f>
        <v>0</v>
      </c>
      <c r="C16" s="409"/>
      <c r="D16" s="159">
        <f t="shared" si="3"/>
        <v>0</v>
      </c>
      <c r="E16" s="1048"/>
      <c r="F16" s="549">
        <v>0</v>
      </c>
      <c r="G16" s="549">
        <v>0</v>
      </c>
      <c r="H16" s="549">
        <v>0</v>
      </c>
      <c r="I16" s="549">
        <v>0</v>
      </c>
      <c r="J16" s="549">
        <v>0</v>
      </c>
      <c r="K16" s="549">
        <v>0</v>
      </c>
      <c r="L16" s="549">
        <v>0</v>
      </c>
      <c r="M16" s="584">
        <f t="shared" si="15"/>
        <v>0</v>
      </c>
      <c r="N16" s="410"/>
      <c r="O16" s="146">
        <v>0</v>
      </c>
      <c r="P16" s="411">
        <f t="shared" si="0"/>
        <v>0</v>
      </c>
      <c r="Q16" s="1057">
        <f>+M16+P16+P17+P18+P19</f>
        <v>0</v>
      </c>
      <c r="R16" s="410"/>
      <c r="S16" s="146">
        <v>0</v>
      </c>
      <c r="T16" s="412">
        <f t="shared" si="1"/>
        <v>0</v>
      </c>
      <c r="U16" s="841" t="s">
        <v>326</v>
      </c>
      <c r="V16" s="841"/>
      <c r="W16" s="3"/>
      <c r="X16" s="179">
        <f>+W16*B16</f>
        <v>0</v>
      </c>
      <c r="Y16" s="3"/>
      <c r="Z16" s="315">
        <f t="shared" si="5"/>
        <v>0</v>
      </c>
      <c r="AA16" s="146">
        <v>0</v>
      </c>
      <c r="AB16" s="321">
        <f t="shared" si="6"/>
        <v>0</v>
      </c>
      <c r="AC16" s="413">
        <f t="shared" si="7"/>
        <v>0</v>
      </c>
      <c r="AD16" s="585"/>
      <c r="AE16" s="85"/>
      <c r="AF16" s="233" t="str">
        <f>+'[1]4.1 DOTAZIONI AZIENDALI'!W120</f>
        <v>Pecore</v>
      </c>
      <c r="AG16" s="414">
        <f>+'[1]4.1 DOTAZIONI AZIENDALI'!AA120</f>
        <v>0</v>
      </c>
      <c r="AH16" s="409">
        <f t="shared" si="8"/>
        <v>0</v>
      </c>
      <c r="AI16" s="244">
        <f t="shared" si="9"/>
        <v>0</v>
      </c>
      <c r="AJ16" s="1029"/>
      <c r="AK16" s="549">
        <v>0</v>
      </c>
      <c r="AL16" s="549">
        <v>0</v>
      </c>
      <c r="AM16" s="549">
        <v>0</v>
      </c>
      <c r="AN16" s="549">
        <v>0</v>
      </c>
      <c r="AO16" s="549">
        <v>0</v>
      </c>
      <c r="AP16" s="549">
        <v>0</v>
      </c>
      <c r="AQ16" s="549">
        <v>0</v>
      </c>
      <c r="AR16" s="1025">
        <f t="shared" si="16"/>
        <v>0</v>
      </c>
      <c r="AS16" s="409"/>
      <c r="AT16" s="146">
        <v>0</v>
      </c>
      <c r="AU16" s="415">
        <f t="shared" si="2"/>
        <v>0</v>
      </c>
      <c r="AV16" s="1060">
        <f>+AR16+AU16+AU17+AU18+AU19</f>
        <v>0</v>
      </c>
      <c r="AW16" s="409"/>
      <c r="AX16" s="146">
        <v>0</v>
      </c>
      <c r="AY16" s="416">
        <f t="shared" si="10"/>
        <v>0</v>
      </c>
      <c r="AZ16" s="920" t="s">
        <v>326</v>
      </c>
      <c r="BA16" s="920"/>
      <c r="BB16" s="3"/>
      <c r="BC16" s="258">
        <f>+BB16*AG16</f>
        <v>0</v>
      </c>
      <c r="BD16" s="3"/>
      <c r="BE16" s="317">
        <f t="shared" si="12"/>
        <v>0</v>
      </c>
      <c r="BF16" s="146">
        <v>0</v>
      </c>
      <c r="BG16" s="319">
        <f t="shared" si="13"/>
        <v>0</v>
      </c>
      <c r="BH16" s="418">
        <f t="shared" si="14"/>
        <v>0</v>
      </c>
      <c r="BI16" s="907"/>
      <c r="BJ16" s="85"/>
    </row>
    <row r="17" spans="1:62" s="7" customFormat="1" ht="24" customHeight="1">
      <c r="A17" s="116" t="str">
        <f>+'[1]4.1 DOTAZIONI AZIENDALI'!B121</f>
        <v>Altri ovini</v>
      </c>
      <c r="B17" s="408">
        <f>+'[1]4.1 DOTAZIONI AZIENDALI'!F121</f>
        <v>0</v>
      </c>
      <c r="C17" s="409"/>
      <c r="D17" s="159">
        <f t="shared" si="3"/>
        <v>0</v>
      </c>
      <c r="E17" s="1048"/>
      <c r="F17" s="550"/>
      <c r="G17" s="550"/>
      <c r="H17" s="550">
        <v>0</v>
      </c>
      <c r="I17" s="550">
        <v>0</v>
      </c>
      <c r="J17" s="550">
        <v>0</v>
      </c>
      <c r="K17" s="550">
        <v>0</v>
      </c>
      <c r="L17" s="550">
        <v>0</v>
      </c>
      <c r="M17" s="585"/>
      <c r="N17" s="410"/>
      <c r="O17" s="146">
        <v>0</v>
      </c>
      <c r="P17" s="411">
        <f t="shared" si="0"/>
        <v>0</v>
      </c>
      <c r="Q17" s="1058"/>
      <c r="R17" s="410"/>
      <c r="S17" s="146">
        <v>0</v>
      </c>
      <c r="T17" s="412">
        <f t="shared" si="1"/>
        <v>0</v>
      </c>
      <c r="U17" s="1021"/>
      <c r="V17" s="1021"/>
      <c r="W17" s="3"/>
      <c r="X17" s="179">
        <f t="shared" ref="X17:X28" si="21">+W17*B17</f>
        <v>0</v>
      </c>
      <c r="Y17" s="3"/>
      <c r="Z17" s="315">
        <f t="shared" si="5"/>
        <v>0</v>
      </c>
      <c r="AA17" s="146">
        <v>0</v>
      </c>
      <c r="AB17" s="321">
        <f t="shared" si="6"/>
        <v>0</v>
      </c>
      <c r="AC17" s="413">
        <f t="shared" si="7"/>
        <v>0</v>
      </c>
      <c r="AD17" s="585"/>
      <c r="AE17" s="85"/>
      <c r="AF17" s="233" t="str">
        <f>+'[1]4.1 DOTAZIONI AZIENDALI'!W121</f>
        <v>Altri ovini</v>
      </c>
      <c r="AG17" s="414">
        <f>+'[1]4.1 DOTAZIONI AZIENDALI'!AA121</f>
        <v>0</v>
      </c>
      <c r="AH17" s="409">
        <f t="shared" si="8"/>
        <v>0</v>
      </c>
      <c r="AI17" s="244">
        <f t="shared" si="9"/>
        <v>0</v>
      </c>
      <c r="AJ17" s="1029"/>
      <c r="AK17" s="550"/>
      <c r="AL17" s="550"/>
      <c r="AM17" s="550">
        <v>0</v>
      </c>
      <c r="AN17" s="550">
        <v>0</v>
      </c>
      <c r="AO17" s="550">
        <v>0</v>
      </c>
      <c r="AP17" s="550">
        <v>0</v>
      </c>
      <c r="AQ17" s="550">
        <v>0</v>
      </c>
      <c r="AR17" s="1026"/>
      <c r="AS17" s="409"/>
      <c r="AT17" s="146">
        <v>0</v>
      </c>
      <c r="AU17" s="415">
        <f t="shared" si="2"/>
        <v>0</v>
      </c>
      <c r="AV17" s="1061"/>
      <c r="AW17" s="409"/>
      <c r="AX17" s="146">
        <v>0</v>
      </c>
      <c r="AY17" s="416">
        <f t="shared" si="10"/>
        <v>0</v>
      </c>
      <c r="AZ17" s="1021"/>
      <c r="BA17" s="1021"/>
      <c r="BB17" s="3"/>
      <c r="BC17" s="258">
        <f t="shared" ref="BC17:BC28" si="22">+BB17*AG17</f>
        <v>0</v>
      </c>
      <c r="BD17" s="3"/>
      <c r="BE17" s="317">
        <f t="shared" si="12"/>
        <v>0</v>
      </c>
      <c r="BF17" s="146">
        <v>0</v>
      </c>
      <c r="BG17" s="319">
        <f t="shared" si="13"/>
        <v>0</v>
      </c>
      <c r="BH17" s="418">
        <f t="shared" si="14"/>
        <v>0</v>
      </c>
      <c r="BI17" s="907"/>
      <c r="BJ17" s="85"/>
    </row>
    <row r="18" spans="1:62" s="7" customFormat="1" ht="24" customHeight="1">
      <c r="A18" s="116" t="str">
        <f>+'[1]4.1 DOTAZIONI AZIENDALI'!B123</f>
        <v>Capre</v>
      </c>
      <c r="B18" s="408">
        <f>+'[1]4.1 DOTAZIONI AZIENDALI'!F123</f>
        <v>0</v>
      </c>
      <c r="C18" s="409"/>
      <c r="D18" s="159">
        <f t="shared" si="3"/>
        <v>0</v>
      </c>
      <c r="E18" s="1048"/>
      <c r="F18" s="550"/>
      <c r="G18" s="550"/>
      <c r="H18" s="550">
        <v>0</v>
      </c>
      <c r="I18" s="550">
        <v>0</v>
      </c>
      <c r="J18" s="550">
        <v>0</v>
      </c>
      <c r="K18" s="550">
        <v>0</v>
      </c>
      <c r="L18" s="550">
        <v>0</v>
      </c>
      <c r="M18" s="585"/>
      <c r="N18" s="410"/>
      <c r="O18" s="146">
        <v>0</v>
      </c>
      <c r="P18" s="411">
        <f t="shared" si="0"/>
        <v>0</v>
      </c>
      <c r="Q18" s="1058"/>
      <c r="R18" s="410"/>
      <c r="S18" s="146">
        <v>0</v>
      </c>
      <c r="T18" s="412">
        <f t="shared" si="1"/>
        <v>0</v>
      </c>
      <c r="U18" s="1021"/>
      <c r="V18" s="1021"/>
      <c r="W18" s="3"/>
      <c r="X18" s="179">
        <f t="shared" si="21"/>
        <v>0</v>
      </c>
      <c r="Y18" s="3"/>
      <c r="Z18" s="315">
        <f t="shared" si="5"/>
        <v>0</v>
      </c>
      <c r="AA18" s="146">
        <v>0</v>
      </c>
      <c r="AB18" s="321">
        <f t="shared" si="6"/>
        <v>0</v>
      </c>
      <c r="AC18" s="413">
        <f t="shared" si="7"/>
        <v>0</v>
      </c>
      <c r="AD18" s="585"/>
      <c r="AE18" s="85"/>
      <c r="AF18" s="233" t="str">
        <f>+'[1]4.1 DOTAZIONI AZIENDALI'!W123</f>
        <v>Capre</v>
      </c>
      <c r="AG18" s="414">
        <f>+'[1]4.1 DOTAZIONI AZIENDALI'!AA123</f>
        <v>0</v>
      </c>
      <c r="AH18" s="409">
        <f t="shared" si="8"/>
        <v>0</v>
      </c>
      <c r="AI18" s="244">
        <f t="shared" si="9"/>
        <v>0</v>
      </c>
      <c r="AJ18" s="1029"/>
      <c r="AK18" s="550"/>
      <c r="AL18" s="550"/>
      <c r="AM18" s="550">
        <v>0</v>
      </c>
      <c r="AN18" s="550">
        <v>0</v>
      </c>
      <c r="AO18" s="550">
        <v>0</v>
      </c>
      <c r="AP18" s="550">
        <v>0</v>
      </c>
      <c r="AQ18" s="550">
        <v>0</v>
      </c>
      <c r="AR18" s="1026"/>
      <c r="AS18" s="409"/>
      <c r="AT18" s="146">
        <v>0</v>
      </c>
      <c r="AU18" s="415">
        <f t="shared" si="2"/>
        <v>0</v>
      </c>
      <c r="AV18" s="1061"/>
      <c r="AW18" s="409"/>
      <c r="AX18" s="146">
        <v>0</v>
      </c>
      <c r="AY18" s="416">
        <f t="shared" si="10"/>
        <v>0</v>
      </c>
      <c r="AZ18" s="1021"/>
      <c r="BA18" s="1021"/>
      <c r="BB18" s="3"/>
      <c r="BC18" s="258">
        <f t="shared" si="22"/>
        <v>0</v>
      </c>
      <c r="BD18" s="3"/>
      <c r="BE18" s="317">
        <f t="shared" si="12"/>
        <v>0</v>
      </c>
      <c r="BF18" s="146">
        <v>0</v>
      </c>
      <c r="BG18" s="319">
        <f t="shared" si="13"/>
        <v>0</v>
      </c>
      <c r="BH18" s="418">
        <f t="shared" si="14"/>
        <v>0</v>
      </c>
      <c r="BI18" s="907"/>
      <c r="BJ18" s="85"/>
    </row>
    <row r="19" spans="1:62" s="7" customFormat="1" ht="24" customHeight="1">
      <c r="A19" s="116" t="str">
        <f>+'[1]4.1 DOTAZIONI AZIENDALI'!B124</f>
        <v>Altri caprini</v>
      </c>
      <c r="B19" s="408">
        <f>+'[1]4.1 DOTAZIONI AZIENDALI'!F124</f>
        <v>0</v>
      </c>
      <c r="C19" s="409"/>
      <c r="D19" s="159">
        <f t="shared" si="3"/>
        <v>0</v>
      </c>
      <c r="E19" s="1048"/>
      <c r="F19" s="551"/>
      <c r="G19" s="551"/>
      <c r="H19" s="551">
        <v>0</v>
      </c>
      <c r="I19" s="551">
        <v>0</v>
      </c>
      <c r="J19" s="551">
        <v>0</v>
      </c>
      <c r="K19" s="551">
        <v>0</v>
      </c>
      <c r="L19" s="551">
        <v>0</v>
      </c>
      <c r="M19" s="586"/>
      <c r="N19" s="410"/>
      <c r="O19" s="146">
        <v>0</v>
      </c>
      <c r="P19" s="411">
        <f t="shared" si="0"/>
        <v>0</v>
      </c>
      <c r="Q19" s="1059"/>
      <c r="R19" s="410"/>
      <c r="S19" s="146">
        <v>0</v>
      </c>
      <c r="T19" s="412">
        <f t="shared" si="1"/>
        <v>0</v>
      </c>
      <c r="U19" s="1021"/>
      <c r="V19" s="1021"/>
      <c r="W19" s="3"/>
      <c r="X19" s="179">
        <f t="shared" si="21"/>
        <v>0</v>
      </c>
      <c r="Y19" s="3"/>
      <c r="Z19" s="315">
        <f t="shared" si="5"/>
        <v>0</v>
      </c>
      <c r="AA19" s="146">
        <v>0</v>
      </c>
      <c r="AB19" s="321">
        <f t="shared" si="6"/>
        <v>0</v>
      </c>
      <c r="AC19" s="413">
        <f t="shared" si="7"/>
        <v>0</v>
      </c>
      <c r="AD19" s="585"/>
      <c r="AE19" s="85"/>
      <c r="AF19" s="233" t="str">
        <f>+'[1]4.1 DOTAZIONI AZIENDALI'!W124</f>
        <v>Altri caprini</v>
      </c>
      <c r="AG19" s="414">
        <f>+'[1]4.1 DOTAZIONI AZIENDALI'!AA124</f>
        <v>0</v>
      </c>
      <c r="AH19" s="409">
        <f t="shared" si="8"/>
        <v>0</v>
      </c>
      <c r="AI19" s="244">
        <f t="shared" si="9"/>
        <v>0</v>
      </c>
      <c r="AJ19" s="1029"/>
      <c r="AK19" s="551"/>
      <c r="AL19" s="551"/>
      <c r="AM19" s="551">
        <v>0</v>
      </c>
      <c r="AN19" s="551">
        <v>0</v>
      </c>
      <c r="AO19" s="551">
        <v>0</v>
      </c>
      <c r="AP19" s="551">
        <v>0</v>
      </c>
      <c r="AQ19" s="551">
        <v>0</v>
      </c>
      <c r="AR19" s="1027"/>
      <c r="AS19" s="409"/>
      <c r="AT19" s="146">
        <v>0</v>
      </c>
      <c r="AU19" s="415">
        <f t="shared" si="2"/>
        <v>0</v>
      </c>
      <c r="AV19" s="1062"/>
      <c r="AW19" s="409"/>
      <c r="AX19" s="146">
        <v>0</v>
      </c>
      <c r="AY19" s="416">
        <f t="shared" si="10"/>
        <v>0</v>
      </c>
      <c r="AZ19" s="1021"/>
      <c r="BA19" s="1021"/>
      <c r="BB19" s="3"/>
      <c r="BC19" s="258">
        <f t="shared" si="22"/>
        <v>0</v>
      </c>
      <c r="BD19" s="3"/>
      <c r="BE19" s="317">
        <f t="shared" si="12"/>
        <v>0</v>
      </c>
      <c r="BF19" s="146">
        <v>0</v>
      </c>
      <c r="BG19" s="319">
        <f t="shared" si="13"/>
        <v>0</v>
      </c>
      <c r="BH19" s="418">
        <f t="shared" si="14"/>
        <v>0</v>
      </c>
      <c r="BI19" s="907"/>
      <c r="BJ19" s="85"/>
    </row>
    <row r="20" spans="1:62" s="7" customFormat="1" ht="24" customHeight="1">
      <c r="A20" s="116" t="str">
        <f>+'[1]4.1 DOTAZIONI AZIENDALI'!B126</f>
        <v>Verri</v>
      </c>
      <c r="B20" s="408">
        <f>+'[1]4.1 DOTAZIONI AZIENDALI'!F126</f>
        <v>0</v>
      </c>
      <c r="C20" s="409"/>
      <c r="D20" s="159">
        <f t="shared" si="3"/>
        <v>0</v>
      </c>
      <c r="E20" s="1048"/>
      <c r="F20" s="549">
        <v>0</v>
      </c>
      <c r="G20" s="549">
        <v>0</v>
      </c>
      <c r="H20" s="549">
        <v>0</v>
      </c>
      <c r="I20" s="549">
        <v>0</v>
      </c>
      <c r="J20" s="549">
        <v>0</v>
      </c>
      <c r="K20" s="549">
        <v>0</v>
      </c>
      <c r="L20" s="549">
        <v>0</v>
      </c>
      <c r="M20" s="584">
        <f t="shared" si="15"/>
        <v>0</v>
      </c>
      <c r="N20" s="410"/>
      <c r="O20" s="146">
        <v>0</v>
      </c>
      <c r="P20" s="411">
        <f t="shared" si="0"/>
        <v>0</v>
      </c>
      <c r="Q20" s="1057">
        <f>+M20+P20+P21+P22+P23+P24+P25+P26</f>
        <v>0</v>
      </c>
      <c r="R20" s="410"/>
      <c r="S20" s="146">
        <v>0</v>
      </c>
      <c r="T20" s="412">
        <f t="shared" si="1"/>
        <v>0</v>
      </c>
      <c r="U20" s="1021"/>
      <c r="V20" s="1021"/>
      <c r="W20" s="3"/>
      <c r="X20" s="179">
        <f t="shared" si="21"/>
        <v>0</v>
      </c>
      <c r="Y20" s="3"/>
      <c r="Z20" s="315">
        <f t="shared" si="5"/>
        <v>0</v>
      </c>
      <c r="AA20" s="146">
        <v>0</v>
      </c>
      <c r="AB20" s="321">
        <f t="shared" si="6"/>
        <v>0</v>
      </c>
      <c r="AC20" s="413">
        <f t="shared" si="7"/>
        <v>0</v>
      </c>
      <c r="AD20" s="585"/>
      <c r="AE20" s="85"/>
      <c r="AF20" s="233" t="str">
        <f>+'[1]4.1 DOTAZIONI AZIENDALI'!W126</f>
        <v>Verri</v>
      </c>
      <c r="AG20" s="414">
        <f>+'[1]4.1 DOTAZIONI AZIENDALI'!AA126</f>
        <v>0</v>
      </c>
      <c r="AH20" s="409">
        <f t="shared" si="8"/>
        <v>0</v>
      </c>
      <c r="AI20" s="244">
        <f t="shared" si="9"/>
        <v>0</v>
      </c>
      <c r="AJ20" s="1029"/>
      <c r="AK20" s="549">
        <v>0</v>
      </c>
      <c r="AL20" s="549">
        <v>0</v>
      </c>
      <c r="AM20" s="549">
        <v>0</v>
      </c>
      <c r="AN20" s="549">
        <v>0</v>
      </c>
      <c r="AO20" s="549">
        <v>0</v>
      </c>
      <c r="AP20" s="549">
        <v>0</v>
      </c>
      <c r="AQ20" s="549">
        <v>0</v>
      </c>
      <c r="AR20" s="1025">
        <f t="shared" ref="AR20" si="23">+AK20+AL20+AM20+AN20+AO20+AP20+AQ20</f>
        <v>0</v>
      </c>
      <c r="AS20" s="409"/>
      <c r="AT20" s="146">
        <v>0</v>
      </c>
      <c r="AU20" s="415">
        <f t="shared" si="2"/>
        <v>0</v>
      </c>
      <c r="AV20" s="1060">
        <f>+AR20+AU20+AU21+AU22+AU23+AU24+AU25+AU26</f>
        <v>0</v>
      </c>
      <c r="AW20" s="409"/>
      <c r="AX20" s="146">
        <v>0</v>
      </c>
      <c r="AY20" s="416">
        <f t="shared" si="10"/>
        <v>0</v>
      </c>
      <c r="AZ20" s="1021"/>
      <c r="BA20" s="1021"/>
      <c r="BB20" s="3"/>
      <c r="BC20" s="258">
        <f t="shared" si="22"/>
        <v>0</v>
      </c>
      <c r="BD20" s="3"/>
      <c r="BE20" s="317">
        <f t="shared" si="12"/>
        <v>0</v>
      </c>
      <c r="BF20" s="146">
        <v>0</v>
      </c>
      <c r="BG20" s="319">
        <f t="shared" si="13"/>
        <v>0</v>
      </c>
      <c r="BH20" s="418">
        <f t="shared" si="14"/>
        <v>0</v>
      </c>
      <c r="BI20" s="907"/>
      <c r="BJ20" s="85"/>
    </row>
    <row r="21" spans="1:62" s="7" customFormat="1" ht="24" customHeight="1">
      <c r="A21" s="116" t="str">
        <f>+'[1]4.1 DOTAZIONI AZIENDALI'!B127</f>
        <v>Scrofe</v>
      </c>
      <c r="B21" s="408">
        <f>+'[1]4.1 DOTAZIONI AZIENDALI'!F127</f>
        <v>0</v>
      </c>
      <c r="C21" s="409"/>
      <c r="D21" s="159">
        <f t="shared" si="3"/>
        <v>0</v>
      </c>
      <c r="E21" s="1048"/>
      <c r="F21" s="550"/>
      <c r="G21" s="550">
        <v>0</v>
      </c>
      <c r="H21" s="550">
        <v>0</v>
      </c>
      <c r="I21" s="550">
        <v>0</v>
      </c>
      <c r="J21" s="550">
        <v>0</v>
      </c>
      <c r="K21" s="550">
        <v>0</v>
      </c>
      <c r="L21" s="550">
        <v>0</v>
      </c>
      <c r="M21" s="585"/>
      <c r="N21" s="410"/>
      <c r="O21" s="146">
        <v>0</v>
      </c>
      <c r="P21" s="411">
        <f t="shared" si="0"/>
        <v>0</v>
      </c>
      <c r="Q21" s="1058"/>
      <c r="R21" s="410"/>
      <c r="S21" s="146">
        <v>0</v>
      </c>
      <c r="T21" s="412">
        <f t="shared" si="1"/>
        <v>0</v>
      </c>
      <c r="U21" s="1021"/>
      <c r="V21" s="1021"/>
      <c r="W21" s="3"/>
      <c r="X21" s="179">
        <f t="shared" si="21"/>
        <v>0</v>
      </c>
      <c r="Y21" s="3"/>
      <c r="Z21" s="315">
        <f t="shared" si="5"/>
        <v>0</v>
      </c>
      <c r="AA21" s="146">
        <v>0</v>
      </c>
      <c r="AB21" s="321">
        <f t="shared" si="6"/>
        <v>0</v>
      </c>
      <c r="AC21" s="413">
        <f t="shared" si="7"/>
        <v>0</v>
      </c>
      <c r="AD21" s="585"/>
      <c r="AE21" s="85"/>
      <c r="AF21" s="233" t="str">
        <f>+'[1]4.1 DOTAZIONI AZIENDALI'!W127</f>
        <v>Scrofe</v>
      </c>
      <c r="AG21" s="414">
        <f>+'[1]4.1 DOTAZIONI AZIENDALI'!AA127</f>
        <v>0</v>
      </c>
      <c r="AH21" s="409">
        <f t="shared" si="8"/>
        <v>0</v>
      </c>
      <c r="AI21" s="244">
        <f t="shared" si="9"/>
        <v>0</v>
      </c>
      <c r="AJ21" s="1029"/>
      <c r="AK21" s="550"/>
      <c r="AL21" s="550">
        <v>0</v>
      </c>
      <c r="AM21" s="550">
        <v>0</v>
      </c>
      <c r="AN21" s="550">
        <v>0</v>
      </c>
      <c r="AO21" s="550">
        <v>0</v>
      </c>
      <c r="AP21" s="550">
        <v>0</v>
      </c>
      <c r="AQ21" s="550">
        <v>0</v>
      </c>
      <c r="AR21" s="1026"/>
      <c r="AS21" s="409"/>
      <c r="AT21" s="146">
        <v>0</v>
      </c>
      <c r="AU21" s="415">
        <f t="shared" si="2"/>
        <v>0</v>
      </c>
      <c r="AV21" s="1061"/>
      <c r="AW21" s="409"/>
      <c r="AX21" s="146">
        <v>0</v>
      </c>
      <c r="AY21" s="416">
        <f t="shared" si="10"/>
        <v>0</v>
      </c>
      <c r="AZ21" s="1021"/>
      <c r="BA21" s="1021"/>
      <c r="BB21" s="3"/>
      <c r="BC21" s="258">
        <f t="shared" si="22"/>
        <v>0</v>
      </c>
      <c r="BD21" s="3"/>
      <c r="BE21" s="317">
        <f t="shared" si="12"/>
        <v>0</v>
      </c>
      <c r="BF21" s="146">
        <v>0</v>
      </c>
      <c r="BG21" s="319">
        <f t="shared" si="13"/>
        <v>0</v>
      </c>
      <c r="BH21" s="418">
        <f t="shared" si="14"/>
        <v>0</v>
      </c>
      <c r="BI21" s="907"/>
      <c r="BJ21" s="85"/>
    </row>
    <row r="22" spans="1:62" s="7" customFormat="1" ht="24" customHeight="1">
      <c r="A22" s="116" t="str">
        <f>+'[1]4.1 DOTAZIONI AZIENDALI'!B128</f>
        <v>Adulti sup. 6 mesi</v>
      </c>
      <c r="B22" s="408">
        <f>+'[1]4.1 DOTAZIONI AZIENDALI'!F128</f>
        <v>0</v>
      </c>
      <c r="C22" s="409"/>
      <c r="D22" s="159">
        <f t="shared" si="3"/>
        <v>0</v>
      </c>
      <c r="E22" s="1048"/>
      <c r="F22" s="550"/>
      <c r="G22" s="550">
        <v>0</v>
      </c>
      <c r="H22" s="550">
        <v>0</v>
      </c>
      <c r="I22" s="550">
        <v>0</v>
      </c>
      <c r="J22" s="550">
        <v>0</v>
      </c>
      <c r="K22" s="550">
        <v>0</v>
      </c>
      <c r="L22" s="550">
        <v>0</v>
      </c>
      <c r="M22" s="585"/>
      <c r="N22" s="410"/>
      <c r="O22" s="146">
        <v>0</v>
      </c>
      <c r="P22" s="411">
        <f t="shared" si="0"/>
        <v>0</v>
      </c>
      <c r="Q22" s="1058"/>
      <c r="R22" s="410"/>
      <c r="S22" s="146">
        <v>0</v>
      </c>
      <c r="T22" s="412">
        <f t="shared" si="1"/>
        <v>0</v>
      </c>
      <c r="U22" s="1021"/>
      <c r="V22" s="1021"/>
      <c r="W22" s="3"/>
      <c r="X22" s="179">
        <f t="shared" si="21"/>
        <v>0</v>
      </c>
      <c r="Y22" s="3"/>
      <c r="Z22" s="315">
        <f t="shared" si="5"/>
        <v>0</v>
      </c>
      <c r="AA22" s="146">
        <v>0</v>
      </c>
      <c r="AB22" s="321">
        <f t="shared" si="6"/>
        <v>0</v>
      </c>
      <c r="AC22" s="413">
        <f t="shared" si="7"/>
        <v>0</v>
      </c>
      <c r="AD22" s="585"/>
      <c r="AE22" s="85"/>
      <c r="AF22" s="233" t="str">
        <f>+'[1]4.1 DOTAZIONI AZIENDALI'!W128</f>
        <v>Adulti sup. 6 mesi</v>
      </c>
      <c r="AG22" s="414">
        <f>+'[1]4.1 DOTAZIONI AZIENDALI'!AA128</f>
        <v>0</v>
      </c>
      <c r="AH22" s="409">
        <f t="shared" si="8"/>
        <v>0</v>
      </c>
      <c r="AI22" s="244">
        <f t="shared" si="9"/>
        <v>0</v>
      </c>
      <c r="AJ22" s="1029"/>
      <c r="AK22" s="550"/>
      <c r="AL22" s="550">
        <v>0</v>
      </c>
      <c r="AM22" s="550">
        <v>0</v>
      </c>
      <c r="AN22" s="550">
        <v>0</v>
      </c>
      <c r="AO22" s="550">
        <v>0</v>
      </c>
      <c r="AP22" s="550">
        <v>0</v>
      </c>
      <c r="AQ22" s="550">
        <v>0</v>
      </c>
      <c r="AR22" s="1026"/>
      <c r="AS22" s="409"/>
      <c r="AT22" s="146">
        <v>0</v>
      </c>
      <c r="AU22" s="415">
        <f t="shared" si="2"/>
        <v>0</v>
      </c>
      <c r="AV22" s="1061"/>
      <c r="AW22" s="409"/>
      <c r="AX22" s="146">
        <v>0</v>
      </c>
      <c r="AY22" s="416">
        <f t="shared" si="10"/>
        <v>0</v>
      </c>
      <c r="AZ22" s="1021"/>
      <c r="BA22" s="1021"/>
      <c r="BB22" s="3"/>
      <c r="BC22" s="258">
        <f t="shared" si="22"/>
        <v>0</v>
      </c>
      <c r="BD22" s="3"/>
      <c r="BE22" s="317">
        <f t="shared" si="12"/>
        <v>0</v>
      </c>
      <c r="BF22" s="146">
        <v>0</v>
      </c>
      <c r="BG22" s="319">
        <f t="shared" si="13"/>
        <v>0</v>
      </c>
      <c r="BH22" s="418">
        <f t="shared" si="14"/>
        <v>0</v>
      </c>
      <c r="BI22" s="907"/>
      <c r="BJ22" s="85"/>
    </row>
    <row r="23" spans="1:62" s="7" customFormat="1" ht="24" customHeight="1">
      <c r="A23" s="116" t="str">
        <f>+'[1]4.1 DOTAZIONI AZIENDALI'!B129</f>
        <v>Scrofette 3-6 mesi</v>
      </c>
      <c r="B23" s="408">
        <f>+'[1]4.1 DOTAZIONI AZIENDALI'!F129</f>
        <v>0</v>
      </c>
      <c r="C23" s="409"/>
      <c r="D23" s="159">
        <f t="shared" si="3"/>
        <v>0</v>
      </c>
      <c r="E23" s="1048"/>
      <c r="F23" s="550"/>
      <c r="G23" s="550">
        <v>0</v>
      </c>
      <c r="H23" s="550">
        <v>0</v>
      </c>
      <c r="I23" s="550">
        <v>0</v>
      </c>
      <c r="J23" s="550">
        <v>0</v>
      </c>
      <c r="K23" s="550">
        <v>0</v>
      </c>
      <c r="L23" s="550">
        <v>0</v>
      </c>
      <c r="M23" s="585"/>
      <c r="N23" s="410"/>
      <c r="O23" s="146">
        <v>0</v>
      </c>
      <c r="P23" s="411">
        <f t="shared" si="0"/>
        <v>0</v>
      </c>
      <c r="Q23" s="1058"/>
      <c r="R23" s="410"/>
      <c r="S23" s="146">
        <v>0</v>
      </c>
      <c r="T23" s="412">
        <f t="shared" si="1"/>
        <v>0</v>
      </c>
      <c r="U23" s="1021"/>
      <c r="V23" s="1021"/>
      <c r="W23" s="3"/>
      <c r="X23" s="179">
        <f t="shared" si="21"/>
        <v>0</v>
      </c>
      <c r="Y23" s="3"/>
      <c r="Z23" s="315">
        <f t="shared" si="5"/>
        <v>0</v>
      </c>
      <c r="AA23" s="146">
        <v>0</v>
      </c>
      <c r="AB23" s="321">
        <f t="shared" si="6"/>
        <v>0</v>
      </c>
      <c r="AC23" s="413">
        <f t="shared" si="7"/>
        <v>0</v>
      </c>
      <c r="AD23" s="585"/>
      <c r="AE23" s="85"/>
      <c r="AF23" s="233" t="str">
        <f>+'[1]4.1 DOTAZIONI AZIENDALI'!W129</f>
        <v>Scrofette 3-6 mesi</v>
      </c>
      <c r="AG23" s="414">
        <f>+'[1]4.1 DOTAZIONI AZIENDALI'!AA129</f>
        <v>0</v>
      </c>
      <c r="AH23" s="409">
        <f t="shared" si="8"/>
        <v>0</v>
      </c>
      <c r="AI23" s="244">
        <f t="shared" si="9"/>
        <v>0</v>
      </c>
      <c r="AJ23" s="1029"/>
      <c r="AK23" s="550"/>
      <c r="AL23" s="550">
        <v>0</v>
      </c>
      <c r="AM23" s="550">
        <v>0</v>
      </c>
      <c r="AN23" s="550">
        <v>0</v>
      </c>
      <c r="AO23" s="550">
        <v>0</v>
      </c>
      <c r="AP23" s="550">
        <v>0</v>
      </c>
      <c r="AQ23" s="550">
        <v>0</v>
      </c>
      <c r="AR23" s="1026"/>
      <c r="AS23" s="409"/>
      <c r="AT23" s="146">
        <v>0</v>
      </c>
      <c r="AU23" s="415">
        <f t="shared" si="2"/>
        <v>0</v>
      </c>
      <c r="AV23" s="1061"/>
      <c r="AW23" s="409"/>
      <c r="AX23" s="146">
        <v>0</v>
      </c>
      <c r="AY23" s="416">
        <f t="shared" si="10"/>
        <v>0</v>
      </c>
      <c r="AZ23" s="1021"/>
      <c r="BA23" s="1021"/>
      <c r="BB23" s="3"/>
      <c r="BC23" s="258">
        <f t="shared" si="22"/>
        <v>0</v>
      </c>
      <c r="BD23" s="3"/>
      <c r="BE23" s="317">
        <f t="shared" si="12"/>
        <v>0</v>
      </c>
      <c r="BF23" s="146">
        <v>0</v>
      </c>
      <c r="BG23" s="319">
        <f t="shared" si="13"/>
        <v>0</v>
      </c>
      <c r="BH23" s="418">
        <f t="shared" si="14"/>
        <v>0</v>
      </c>
      <c r="BI23" s="907"/>
      <c r="BJ23" s="85"/>
    </row>
    <row r="24" spans="1:62" s="7" customFormat="1" ht="24" customHeight="1">
      <c r="A24" s="116" t="str">
        <f>+'[1]4.1 DOTAZIONI AZIENDALI'!B130</f>
        <v>Magroni 6 mesi</v>
      </c>
      <c r="B24" s="408">
        <f>+'[1]4.1 DOTAZIONI AZIENDALI'!F130</f>
        <v>0</v>
      </c>
      <c r="C24" s="409"/>
      <c r="D24" s="159">
        <f t="shared" si="3"/>
        <v>0</v>
      </c>
      <c r="E24" s="1048"/>
      <c r="F24" s="550"/>
      <c r="G24" s="550">
        <v>0</v>
      </c>
      <c r="H24" s="550">
        <v>0</v>
      </c>
      <c r="I24" s="550">
        <v>0</v>
      </c>
      <c r="J24" s="550">
        <v>0</v>
      </c>
      <c r="K24" s="550">
        <v>0</v>
      </c>
      <c r="L24" s="550">
        <v>0</v>
      </c>
      <c r="M24" s="585"/>
      <c r="N24" s="410"/>
      <c r="O24" s="146">
        <v>0</v>
      </c>
      <c r="P24" s="411">
        <f t="shared" si="0"/>
        <v>0</v>
      </c>
      <c r="Q24" s="1058"/>
      <c r="R24" s="410"/>
      <c r="S24" s="146">
        <v>0</v>
      </c>
      <c r="T24" s="412">
        <f t="shared" si="1"/>
        <v>0</v>
      </c>
      <c r="U24" s="1021"/>
      <c r="V24" s="1021"/>
      <c r="W24" s="3"/>
      <c r="X24" s="179">
        <f t="shared" si="21"/>
        <v>0</v>
      </c>
      <c r="Y24" s="3"/>
      <c r="Z24" s="315">
        <f t="shared" si="5"/>
        <v>0</v>
      </c>
      <c r="AA24" s="146">
        <v>0</v>
      </c>
      <c r="AB24" s="321">
        <f t="shared" si="6"/>
        <v>0</v>
      </c>
      <c r="AC24" s="413">
        <f t="shared" si="7"/>
        <v>0</v>
      </c>
      <c r="AD24" s="585"/>
      <c r="AE24" s="85"/>
      <c r="AF24" s="233" t="str">
        <f>+'[1]4.1 DOTAZIONI AZIENDALI'!W130</f>
        <v>Magroni 6 mesi</v>
      </c>
      <c r="AG24" s="414">
        <f>+'[1]4.1 DOTAZIONI AZIENDALI'!AA130</f>
        <v>0</v>
      </c>
      <c r="AH24" s="409">
        <f t="shared" si="8"/>
        <v>0</v>
      </c>
      <c r="AI24" s="244">
        <f t="shared" si="9"/>
        <v>0</v>
      </c>
      <c r="AJ24" s="1029"/>
      <c r="AK24" s="550"/>
      <c r="AL24" s="550">
        <v>0</v>
      </c>
      <c r="AM24" s="550">
        <v>0</v>
      </c>
      <c r="AN24" s="550">
        <v>0</v>
      </c>
      <c r="AO24" s="550">
        <v>0</v>
      </c>
      <c r="AP24" s="550">
        <v>0</v>
      </c>
      <c r="AQ24" s="550">
        <v>0</v>
      </c>
      <c r="AR24" s="1026"/>
      <c r="AS24" s="409"/>
      <c r="AT24" s="146">
        <v>0</v>
      </c>
      <c r="AU24" s="415">
        <f t="shared" si="2"/>
        <v>0</v>
      </c>
      <c r="AV24" s="1061"/>
      <c r="AW24" s="409"/>
      <c r="AX24" s="146">
        <v>0</v>
      </c>
      <c r="AY24" s="416">
        <f t="shared" si="10"/>
        <v>0</v>
      </c>
      <c r="AZ24" s="1021"/>
      <c r="BA24" s="1021"/>
      <c r="BB24" s="3"/>
      <c r="BC24" s="258">
        <f t="shared" si="22"/>
        <v>0</v>
      </c>
      <c r="BD24" s="3"/>
      <c r="BE24" s="317">
        <f t="shared" si="12"/>
        <v>0</v>
      </c>
      <c r="BF24" s="146">
        <v>0</v>
      </c>
      <c r="BG24" s="319">
        <f t="shared" si="13"/>
        <v>0</v>
      </c>
      <c r="BH24" s="418">
        <f t="shared" si="14"/>
        <v>0</v>
      </c>
      <c r="BI24" s="907"/>
      <c r="BJ24" s="85"/>
    </row>
    <row r="25" spans="1:62" s="7" customFormat="1" ht="24" customHeight="1">
      <c r="A25" s="116" t="str">
        <f>+'[1]4.1 DOTAZIONI AZIENDALI'!B131</f>
        <v>Suinetti</v>
      </c>
      <c r="B25" s="408">
        <f>+'[1]4.1 DOTAZIONI AZIENDALI'!F131</f>
        <v>0</v>
      </c>
      <c r="C25" s="409"/>
      <c r="D25" s="159">
        <f t="shared" si="3"/>
        <v>0</v>
      </c>
      <c r="E25" s="1048"/>
      <c r="F25" s="550"/>
      <c r="G25" s="550">
        <v>0</v>
      </c>
      <c r="H25" s="550">
        <v>0</v>
      </c>
      <c r="I25" s="550">
        <v>0</v>
      </c>
      <c r="J25" s="550">
        <v>0</v>
      </c>
      <c r="K25" s="550">
        <v>0</v>
      </c>
      <c r="L25" s="550">
        <v>0</v>
      </c>
      <c r="M25" s="585"/>
      <c r="N25" s="410"/>
      <c r="O25" s="146">
        <v>0</v>
      </c>
      <c r="P25" s="411">
        <f t="shared" si="0"/>
        <v>0</v>
      </c>
      <c r="Q25" s="1058"/>
      <c r="R25" s="410"/>
      <c r="S25" s="146">
        <v>0</v>
      </c>
      <c r="T25" s="412">
        <f t="shared" si="1"/>
        <v>0</v>
      </c>
      <c r="U25" s="1021"/>
      <c r="V25" s="1021"/>
      <c r="W25" s="3"/>
      <c r="X25" s="179">
        <f t="shared" si="21"/>
        <v>0</v>
      </c>
      <c r="Y25" s="3"/>
      <c r="Z25" s="315">
        <f t="shared" si="5"/>
        <v>0</v>
      </c>
      <c r="AA25" s="146">
        <v>0</v>
      </c>
      <c r="AB25" s="321">
        <f t="shared" si="6"/>
        <v>0</v>
      </c>
      <c r="AC25" s="413">
        <f t="shared" si="7"/>
        <v>0</v>
      </c>
      <c r="AD25" s="585"/>
      <c r="AE25" s="85"/>
      <c r="AF25" s="233" t="str">
        <f>+'[1]4.1 DOTAZIONI AZIENDALI'!W131</f>
        <v>Suinetti</v>
      </c>
      <c r="AG25" s="414">
        <f>+'[1]4.1 DOTAZIONI AZIENDALI'!AA131</f>
        <v>0</v>
      </c>
      <c r="AH25" s="409">
        <f t="shared" si="8"/>
        <v>0</v>
      </c>
      <c r="AI25" s="244">
        <f t="shared" si="9"/>
        <v>0</v>
      </c>
      <c r="AJ25" s="1029"/>
      <c r="AK25" s="550"/>
      <c r="AL25" s="550">
        <v>0</v>
      </c>
      <c r="AM25" s="550">
        <v>0</v>
      </c>
      <c r="AN25" s="550">
        <v>0</v>
      </c>
      <c r="AO25" s="550">
        <v>0</v>
      </c>
      <c r="AP25" s="550">
        <v>0</v>
      </c>
      <c r="AQ25" s="550">
        <v>0</v>
      </c>
      <c r="AR25" s="1026"/>
      <c r="AS25" s="409"/>
      <c r="AT25" s="146">
        <v>0</v>
      </c>
      <c r="AU25" s="415">
        <f t="shared" si="2"/>
        <v>0</v>
      </c>
      <c r="AV25" s="1061"/>
      <c r="AW25" s="409"/>
      <c r="AX25" s="146">
        <v>0</v>
      </c>
      <c r="AY25" s="416">
        <f t="shared" si="10"/>
        <v>0</v>
      </c>
      <c r="AZ25" s="1021"/>
      <c r="BA25" s="1021"/>
      <c r="BB25" s="3"/>
      <c r="BC25" s="258">
        <f t="shared" si="22"/>
        <v>0</v>
      </c>
      <c r="BD25" s="3"/>
      <c r="BE25" s="317">
        <f t="shared" si="12"/>
        <v>0</v>
      </c>
      <c r="BF25" s="146">
        <v>0</v>
      </c>
      <c r="BG25" s="319">
        <f t="shared" si="13"/>
        <v>0</v>
      </c>
      <c r="BH25" s="418">
        <f t="shared" si="14"/>
        <v>0</v>
      </c>
      <c r="BI25" s="907"/>
      <c r="BJ25" s="85"/>
    </row>
    <row r="26" spans="1:62" s="7" customFormat="1" ht="24" customHeight="1">
      <c r="A26" s="116" t="str">
        <f>+'[1]4.1 DOTAZIONI AZIENDALI'!B132</f>
        <v>Altri suini</v>
      </c>
      <c r="B26" s="408">
        <f>+'[1]4.1 DOTAZIONI AZIENDALI'!F132</f>
        <v>0</v>
      </c>
      <c r="C26" s="409"/>
      <c r="D26" s="159">
        <f t="shared" si="3"/>
        <v>0</v>
      </c>
      <c r="E26" s="1048"/>
      <c r="F26" s="551"/>
      <c r="G26" s="551">
        <v>0</v>
      </c>
      <c r="H26" s="551">
        <v>0</v>
      </c>
      <c r="I26" s="551">
        <v>0</v>
      </c>
      <c r="J26" s="551">
        <v>0</v>
      </c>
      <c r="K26" s="551">
        <v>0</v>
      </c>
      <c r="L26" s="551">
        <v>0</v>
      </c>
      <c r="M26" s="586"/>
      <c r="N26" s="410"/>
      <c r="O26" s="146">
        <v>0</v>
      </c>
      <c r="P26" s="411">
        <f t="shared" si="0"/>
        <v>0</v>
      </c>
      <c r="Q26" s="1059"/>
      <c r="R26" s="410"/>
      <c r="S26" s="146">
        <v>0</v>
      </c>
      <c r="T26" s="412">
        <f t="shared" si="1"/>
        <v>0</v>
      </c>
      <c r="U26" s="1021"/>
      <c r="V26" s="1021"/>
      <c r="W26" s="3"/>
      <c r="X26" s="179">
        <f t="shared" si="21"/>
        <v>0</v>
      </c>
      <c r="Y26" s="3"/>
      <c r="Z26" s="315">
        <f t="shared" si="5"/>
        <v>0</v>
      </c>
      <c r="AA26" s="146">
        <v>0</v>
      </c>
      <c r="AB26" s="321">
        <f t="shared" si="6"/>
        <v>0</v>
      </c>
      <c r="AC26" s="413">
        <f t="shared" si="7"/>
        <v>0</v>
      </c>
      <c r="AD26" s="585"/>
      <c r="AE26" s="85"/>
      <c r="AF26" s="233" t="str">
        <f>+'[1]4.1 DOTAZIONI AZIENDALI'!W132</f>
        <v>Altri suini</v>
      </c>
      <c r="AG26" s="414">
        <f>+'[1]4.1 DOTAZIONI AZIENDALI'!AA132</f>
        <v>0</v>
      </c>
      <c r="AH26" s="409">
        <f t="shared" si="8"/>
        <v>0</v>
      </c>
      <c r="AI26" s="244">
        <f t="shared" si="9"/>
        <v>0</v>
      </c>
      <c r="AJ26" s="1029"/>
      <c r="AK26" s="551"/>
      <c r="AL26" s="551">
        <v>0</v>
      </c>
      <c r="AM26" s="551">
        <v>0</v>
      </c>
      <c r="AN26" s="551">
        <v>0</v>
      </c>
      <c r="AO26" s="551">
        <v>0</v>
      </c>
      <c r="AP26" s="551">
        <v>0</v>
      </c>
      <c r="AQ26" s="551">
        <v>0</v>
      </c>
      <c r="AR26" s="1027"/>
      <c r="AS26" s="409"/>
      <c r="AT26" s="146">
        <v>0</v>
      </c>
      <c r="AU26" s="415">
        <f t="shared" si="2"/>
        <v>0</v>
      </c>
      <c r="AV26" s="1062"/>
      <c r="AW26" s="409"/>
      <c r="AX26" s="146">
        <v>0</v>
      </c>
      <c r="AY26" s="416">
        <f t="shared" si="10"/>
        <v>0</v>
      </c>
      <c r="AZ26" s="1021"/>
      <c r="BA26" s="1021"/>
      <c r="BB26" s="3"/>
      <c r="BC26" s="258">
        <f t="shared" si="22"/>
        <v>0</v>
      </c>
      <c r="BD26" s="3"/>
      <c r="BE26" s="317">
        <f t="shared" si="12"/>
        <v>0</v>
      </c>
      <c r="BF26" s="146">
        <v>0</v>
      </c>
      <c r="BG26" s="319">
        <f t="shared" si="13"/>
        <v>0</v>
      </c>
      <c r="BH26" s="418">
        <f t="shared" si="14"/>
        <v>0</v>
      </c>
      <c r="BI26" s="907"/>
      <c r="BJ26" s="85"/>
    </row>
    <row r="27" spans="1:62" s="7" customFormat="1" ht="24" customHeight="1">
      <c r="A27" s="116" t="str">
        <f>+'[1]4.1 DOTAZIONI AZIENDALI'!B134</f>
        <v>Pulcini</v>
      </c>
      <c r="B27" s="408">
        <f>+'[1]4.1 DOTAZIONI AZIENDALI'!F142</f>
        <v>0</v>
      </c>
      <c r="C27" s="409"/>
      <c r="D27" s="159">
        <f t="shared" si="3"/>
        <v>0</v>
      </c>
      <c r="E27" s="1048"/>
      <c r="F27" s="549">
        <v>0</v>
      </c>
      <c r="G27" s="549">
        <v>0</v>
      </c>
      <c r="H27" s="549">
        <v>0</v>
      </c>
      <c r="I27" s="549">
        <v>0</v>
      </c>
      <c r="J27" s="549">
        <v>0</v>
      </c>
      <c r="K27" s="549">
        <v>0</v>
      </c>
      <c r="L27" s="549">
        <v>0</v>
      </c>
      <c r="M27" s="584">
        <f t="shared" si="15"/>
        <v>0</v>
      </c>
      <c r="N27" s="410"/>
      <c r="O27" s="146">
        <v>0</v>
      </c>
      <c r="P27" s="411">
        <f t="shared" si="0"/>
        <v>0</v>
      </c>
      <c r="Q27" s="1057">
        <f>+M27+P27+P28+P29+P30</f>
        <v>0</v>
      </c>
      <c r="R27" s="410"/>
      <c r="S27" s="146">
        <v>0</v>
      </c>
      <c r="T27" s="412">
        <f t="shared" si="1"/>
        <v>0</v>
      </c>
      <c r="U27" s="1021"/>
      <c r="V27" s="1021"/>
      <c r="W27" s="3"/>
      <c r="X27" s="179">
        <f t="shared" si="21"/>
        <v>0</v>
      </c>
      <c r="Y27" s="3"/>
      <c r="Z27" s="315">
        <f t="shared" si="5"/>
        <v>0</v>
      </c>
      <c r="AA27" s="146">
        <v>0</v>
      </c>
      <c r="AB27" s="321">
        <f t="shared" si="6"/>
        <v>0</v>
      </c>
      <c r="AC27" s="413">
        <f t="shared" si="7"/>
        <v>0</v>
      </c>
      <c r="AD27" s="585"/>
      <c r="AE27" s="85"/>
      <c r="AF27" s="233" t="str">
        <f>+'[1]4.1 DOTAZIONI AZIENDALI'!W134</f>
        <v>Pulcini</v>
      </c>
      <c r="AG27" s="414">
        <f>+'[1]4.1 DOTAZIONI AZIENDALI'!AA142</f>
        <v>0</v>
      </c>
      <c r="AH27" s="409">
        <f t="shared" si="8"/>
        <v>0</v>
      </c>
      <c r="AI27" s="244">
        <f t="shared" si="9"/>
        <v>0</v>
      </c>
      <c r="AJ27" s="1029"/>
      <c r="AK27" s="549">
        <v>0</v>
      </c>
      <c r="AL27" s="549">
        <v>0</v>
      </c>
      <c r="AM27" s="549">
        <v>0</v>
      </c>
      <c r="AN27" s="549">
        <v>0</v>
      </c>
      <c r="AO27" s="549">
        <v>0</v>
      </c>
      <c r="AP27" s="549">
        <v>0</v>
      </c>
      <c r="AQ27" s="549">
        <v>0</v>
      </c>
      <c r="AR27" s="1025">
        <f t="shared" ref="AR27" si="24">+AK27+AL27+AM27+AN27+AO27+AP27+AQ27</f>
        <v>0</v>
      </c>
      <c r="AS27" s="409"/>
      <c r="AT27" s="146">
        <v>0</v>
      </c>
      <c r="AU27" s="415">
        <f t="shared" si="2"/>
        <v>0</v>
      </c>
      <c r="AV27" s="1060">
        <f>+AR27+AU27+AU28+AU29+AU30</f>
        <v>0</v>
      </c>
      <c r="AW27" s="409"/>
      <c r="AX27" s="146">
        <v>0</v>
      </c>
      <c r="AY27" s="416">
        <f t="shared" si="10"/>
        <v>0</v>
      </c>
      <c r="AZ27" s="1021"/>
      <c r="BA27" s="1021"/>
      <c r="BB27" s="3"/>
      <c r="BC27" s="258">
        <f t="shared" si="22"/>
        <v>0</v>
      </c>
      <c r="BD27" s="3"/>
      <c r="BE27" s="317">
        <f t="shared" si="12"/>
        <v>0</v>
      </c>
      <c r="BF27" s="146">
        <v>0</v>
      </c>
      <c r="BG27" s="319">
        <f t="shared" si="13"/>
        <v>0</v>
      </c>
      <c r="BH27" s="418">
        <f t="shared" si="14"/>
        <v>0</v>
      </c>
      <c r="BI27" s="907"/>
      <c r="BJ27" s="85"/>
    </row>
    <row r="28" spans="1:62" s="7" customFormat="1" ht="24" customHeight="1">
      <c r="A28" s="116" t="str">
        <f>+'[1]4.1 DOTAZIONI AZIENDALI'!B135</f>
        <v>Pollastre</v>
      </c>
      <c r="B28" s="408">
        <f>+'[1]4.1 DOTAZIONI AZIENDALI'!F143</f>
        <v>0</v>
      </c>
      <c r="C28" s="409"/>
      <c r="D28" s="159">
        <f t="shared" si="3"/>
        <v>0</v>
      </c>
      <c r="E28" s="1048"/>
      <c r="F28" s="550"/>
      <c r="G28" s="550">
        <v>0</v>
      </c>
      <c r="H28" s="550">
        <v>0</v>
      </c>
      <c r="I28" s="550">
        <v>0</v>
      </c>
      <c r="J28" s="550">
        <v>0</v>
      </c>
      <c r="K28" s="550">
        <v>0</v>
      </c>
      <c r="L28" s="550">
        <v>0</v>
      </c>
      <c r="M28" s="585"/>
      <c r="N28" s="410"/>
      <c r="O28" s="146">
        <v>0</v>
      </c>
      <c r="P28" s="411">
        <f t="shared" si="0"/>
        <v>0</v>
      </c>
      <c r="Q28" s="1058"/>
      <c r="R28" s="410"/>
      <c r="S28" s="146">
        <v>0</v>
      </c>
      <c r="T28" s="412">
        <f t="shared" si="1"/>
        <v>0</v>
      </c>
      <c r="U28" s="1021"/>
      <c r="V28" s="1021"/>
      <c r="W28" s="3"/>
      <c r="X28" s="179">
        <f t="shared" si="21"/>
        <v>0</v>
      </c>
      <c r="Y28" s="3"/>
      <c r="Z28" s="315">
        <f t="shared" si="5"/>
        <v>0</v>
      </c>
      <c r="AA28" s="146">
        <v>0</v>
      </c>
      <c r="AB28" s="321">
        <f t="shared" si="6"/>
        <v>0</v>
      </c>
      <c r="AC28" s="413">
        <f t="shared" si="7"/>
        <v>0</v>
      </c>
      <c r="AD28" s="585"/>
      <c r="AE28" s="85"/>
      <c r="AF28" s="233" t="str">
        <f>+'[1]4.1 DOTAZIONI AZIENDALI'!W135</f>
        <v>Pollastre</v>
      </c>
      <c r="AG28" s="414">
        <f>+'[1]4.1 DOTAZIONI AZIENDALI'!AA143</f>
        <v>0</v>
      </c>
      <c r="AH28" s="409">
        <f t="shared" si="8"/>
        <v>0</v>
      </c>
      <c r="AI28" s="244">
        <f t="shared" si="9"/>
        <v>0</v>
      </c>
      <c r="AJ28" s="1029"/>
      <c r="AK28" s="550"/>
      <c r="AL28" s="550">
        <v>0</v>
      </c>
      <c r="AM28" s="550">
        <v>0</v>
      </c>
      <c r="AN28" s="550">
        <v>0</v>
      </c>
      <c r="AO28" s="550">
        <v>0</v>
      </c>
      <c r="AP28" s="550">
        <v>0</v>
      </c>
      <c r="AQ28" s="550">
        <v>0</v>
      </c>
      <c r="AR28" s="1026"/>
      <c r="AS28" s="409"/>
      <c r="AT28" s="146">
        <v>0</v>
      </c>
      <c r="AU28" s="415">
        <f t="shared" si="2"/>
        <v>0</v>
      </c>
      <c r="AV28" s="1061"/>
      <c r="AW28" s="409"/>
      <c r="AX28" s="146">
        <v>0</v>
      </c>
      <c r="AY28" s="416">
        <f t="shared" si="10"/>
        <v>0</v>
      </c>
      <c r="AZ28" s="1021"/>
      <c r="BA28" s="1021"/>
      <c r="BB28" s="3"/>
      <c r="BC28" s="258">
        <f t="shared" si="22"/>
        <v>0</v>
      </c>
      <c r="BD28" s="3"/>
      <c r="BE28" s="317">
        <f t="shared" si="12"/>
        <v>0</v>
      </c>
      <c r="BF28" s="146">
        <v>0</v>
      </c>
      <c r="BG28" s="319">
        <f t="shared" si="13"/>
        <v>0</v>
      </c>
      <c r="BH28" s="418">
        <f t="shared" si="14"/>
        <v>0</v>
      </c>
      <c r="BI28" s="907"/>
      <c r="BJ28" s="85"/>
    </row>
    <row r="29" spans="1:62" s="7" customFormat="1" ht="24" customHeight="1">
      <c r="A29" s="116" t="str">
        <f>+'[1]4.1 DOTAZIONI AZIENDALI'!B136</f>
        <v>Galline</v>
      </c>
      <c r="B29" s="408">
        <f>+'[1]4.1 DOTAZIONI AZIENDALI'!F138</f>
        <v>0</v>
      </c>
      <c r="C29" s="409"/>
      <c r="D29" s="159">
        <f t="shared" si="3"/>
        <v>0</v>
      </c>
      <c r="E29" s="1048"/>
      <c r="F29" s="550"/>
      <c r="G29" s="550">
        <v>0</v>
      </c>
      <c r="H29" s="550">
        <v>0</v>
      </c>
      <c r="I29" s="550">
        <v>0</v>
      </c>
      <c r="J29" s="550">
        <v>0</v>
      </c>
      <c r="K29" s="550">
        <v>0</v>
      </c>
      <c r="L29" s="550">
        <v>0</v>
      </c>
      <c r="M29" s="585"/>
      <c r="N29" s="410"/>
      <c r="O29" s="146">
        <v>0</v>
      </c>
      <c r="P29" s="411">
        <f t="shared" si="0"/>
        <v>0</v>
      </c>
      <c r="Q29" s="1058"/>
      <c r="R29" s="410"/>
      <c r="S29" s="146">
        <v>0</v>
      </c>
      <c r="T29" s="412">
        <f t="shared" si="1"/>
        <v>0</v>
      </c>
      <c r="U29" s="841" t="s">
        <v>462</v>
      </c>
      <c r="V29" s="841"/>
      <c r="W29" s="3"/>
      <c r="X29" s="179">
        <f>+W29*B29</f>
        <v>0</v>
      </c>
      <c r="Y29" s="3"/>
      <c r="Z29" s="315">
        <f t="shared" si="5"/>
        <v>0</v>
      </c>
      <c r="AA29" s="146">
        <v>0</v>
      </c>
      <c r="AB29" s="321">
        <f t="shared" si="6"/>
        <v>0</v>
      </c>
      <c r="AC29" s="413">
        <f t="shared" si="7"/>
        <v>0</v>
      </c>
      <c r="AD29" s="585"/>
      <c r="AE29" s="85"/>
      <c r="AF29" s="233" t="str">
        <f>+'[1]4.1 DOTAZIONI AZIENDALI'!W136</f>
        <v>Galline</v>
      </c>
      <c r="AG29" s="414">
        <f>+'[1]4.1 DOTAZIONI AZIENDALI'!AA138</f>
        <v>0</v>
      </c>
      <c r="AH29" s="409">
        <f t="shared" si="8"/>
        <v>0</v>
      </c>
      <c r="AI29" s="244">
        <f t="shared" si="9"/>
        <v>0</v>
      </c>
      <c r="AJ29" s="1029"/>
      <c r="AK29" s="550"/>
      <c r="AL29" s="550">
        <v>0</v>
      </c>
      <c r="AM29" s="550">
        <v>0</v>
      </c>
      <c r="AN29" s="550">
        <v>0</v>
      </c>
      <c r="AO29" s="550">
        <v>0</v>
      </c>
      <c r="AP29" s="550">
        <v>0</v>
      </c>
      <c r="AQ29" s="550">
        <v>0</v>
      </c>
      <c r="AR29" s="1026"/>
      <c r="AS29" s="409"/>
      <c r="AT29" s="146">
        <v>0</v>
      </c>
      <c r="AU29" s="415">
        <f t="shared" si="2"/>
        <v>0</v>
      </c>
      <c r="AV29" s="1061"/>
      <c r="AW29" s="409"/>
      <c r="AX29" s="146">
        <v>0</v>
      </c>
      <c r="AY29" s="416">
        <f t="shared" si="10"/>
        <v>0</v>
      </c>
      <c r="AZ29" s="920" t="s">
        <v>462</v>
      </c>
      <c r="BA29" s="920"/>
      <c r="BB29" s="3"/>
      <c r="BC29" s="258">
        <f>+BB29*AG29</f>
        <v>0</v>
      </c>
      <c r="BD29" s="3"/>
      <c r="BE29" s="317">
        <f t="shared" si="12"/>
        <v>0</v>
      </c>
      <c r="BF29" s="146">
        <v>0</v>
      </c>
      <c r="BG29" s="319">
        <f t="shared" si="13"/>
        <v>0</v>
      </c>
      <c r="BH29" s="418">
        <f t="shared" si="14"/>
        <v>0</v>
      </c>
      <c r="BI29" s="907"/>
      <c r="BJ29" s="85"/>
    </row>
    <row r="30" spans="1:62" s="7" customFormat="1" ht="24" customHeight="1">
      <c r="A30" s="116" t="str">
        <f>+'[1]4.1 DOTAZIONI AZIENDALI'!B137</f>
        <v>Polli</v>
      </c>
      <c r="B30" s="408">
        <f>+'[1]4.1 DOTAZIONI AZIENDALI'!F139</f>
        <v>0</v>
      </c>
      <c r="C30" s="409"/>
      <c r="D30" s="159">
        <f t="shared" si="3"/>
        <v>0</v>
      </c>
      <c r="E30" s="1048"/>
      <c r="F30" s="551"/>
      <c r="G30" s="551">
        <v>0</v>
      </c>
      <c r="H30" s="551">
        <v>0</v>
      </c>
      <c r="I30" s="551">
        <v>0</v>
      </c>
      <c r="J30" s="551">
        <v>0</v>
      </c>
      <c r="K30" s="551">
        <v>0</v>
      </c>
      <c r="L30" s="551">
        <v>0</v>
      </c>
      <c r="M30" s="586"/>
      <c r="N30" s="410"/>
      <c r="O30" s="146">
        <v>0</v>
      </c>
      <c r="P30" s="411">
        <f t="shared" si="0"/>
        <v>0</v>
      </c>
      <c r="Q30" s="1059"/>
      <c r="R30" s="410"/>
      <c r="S30" s="146">
        <v>0</v>
      </c>
      <c r="T30" s="412">
        <f t="shared" si="1"/>
        <v>0</v>
      </c>
      <c r="U30" s="1021"/>
      <c r="V30" s="1021"/>
      <c r="W30" s="3"/>
      <c r="X30" s="179">
        <f t="shared" ref="X30:X32" si="25">+W30*B30</f>
        <v>0</v>
      </c>
      <c r="Y30" s="3"/>
      <c r="Z30" s="315">
        <f t="shared" si="5"/>
        <v>0</v>
      </c>
      <c r="AA30" s="146">
        <v>0</v>
      </c>
      <c r="AB30" s="321">
        <f t="shared" si="6"/>
        <v>0</v>
      </c>
      <c r="AC30" s="413">
        <f t="shared" si="7"/>
        <v>0</v>
      </c>
      <c r="AD30" s="585"/>
      <c r="AE30" s="85"/>
      <c r="AF30" s="233" t="str">
        <f>+'[1]4.1 DOTAZIONI AZIENDALI'!W137</f>
        <v>Polli</v>
      </c>
      <c r="AG30" s="414">
        <f>+'[1]4.1 DOTAZIONI AZIENDALI'!AA139</f>
        <v>0</v>
      </c>
      <c r="AH30" s="409">
        <f t="shared" si="8"/>
        <v>0</v>
      </c>
      <c r="AI30" s="244">
        <f t="shared" si="9"/>
        <v>0</v>
      </c>
      <c r="AJ30" s="1029"/>
      <c r="AK30" s="551"/>
      <c r="AL30" s="551">
        <v>0</v>
      </c>
      <c r="AM30" s="551">
        <v>0</v>
      </c>
      <c r="AN30" s="551">
        <v>0</v>
      </c>
      <c r="AO30" s="551">
        <v>0</v>
      </c>
      <c r="AP30" s="551">
        <v>0</v>
      </c>
      <c r="AQ30" s="551">
        <v>0</v>
      </c>
      <c r="AR30" s="1027"/>
      <c r="AS30" s="409"/>
      <c r="AT30" s="146">
        <v>0</v>
      </c>
      <c r="AU30" s="415">
        <f t="shared" si="2"/>
        <v>0</v>
      </c>
      <c r="AV30" s="1062"/>
      <c r="AW30" s="409"/>
      <c r="AX30" s="146">
        <v>0</v>
      </c>
      <c r="AY30" s="416">
        <f t="shared" si="10"/>
        <v>0</v>
      </c>
      <c r="AZ30" s="1021"/>
      <c r="BA30" s="1021"/>
      <c r="BB30" s="3"/>
      <c r="BC30" s="258">
        <f t="shared" ref="BC30:BC32" si="26">+BB30*AG30</f>
        <v>0</v>
      </c>
      <c r="BD30" s="3"/>
      <c r="BE30" s="317">
        <f t="shared" si="12"/>
        <v>0</v>
      </c>
      <c r="BF30" s="146">
        <v>0</v>
      </c>
      <c r="BG30" s="319">
        <f t="shared" si="13"/>
        <v>0</v>
      </c>
      <c r="BH30" s="418">
        <f t="shared" si="14"/>
        <v>0</v>
      </c>
      <c r="BI30" s="907"/>
      <c r="BJ30" s="85"/>
    </row>
    <row r="31" spans="1:62" s="7" customFormat="1" ht="24" customHeight="1">
      <c r="A31" s="116" t="str">
        <f>+'[1]4.1 DOTAZIONI AZIENDALI'!B138</f>
        <v>Tacchini</v>
      </c>
      <c r="B31" s="408">
        <f>+'[1]4.1 DOTAZIONI AZIENDALI'!F140</f>
        <v>0</v>
      </c>
      <c r="C31" s="409"/>
      <c r="D31" s="159">
        <f t="shared" si="3"/>
        <v>0</v>
      </c>
      <c r="E31" s="1048"/>
      <c r="F31" s="146">
        <v>0</v>
      </c>
      <c r="G31" s="146">
        <v>0</v>
      </c>
      <c r="H31" s="146">
        <v>0</v>
      </c>
      <c r="I31" s="146">
        <v>0</v>
      </c>
      <c r="J31" s="146">
        <v>0</v>
      </c>
      <c r="K31" s="146">
        <v>0</v>
      </c>
      <c r="L31" s="146">
        <v>0</v>
      </c>
      <c r="M31" s="178">
        <f t="shared" si="15"/>
        <v>0</v>
      </c>
      <c r="N31" s="410"/>
      <c r="O31" s="146">
        <v>0</v>
      </c>
      <c r="P31" s="411">
        <f t="shared" si="0"/>
        <v>0</v>
      </c>
      <c r="Q31" s="413">
        <f t="shared" si="17"/>
        <v>0</v>
      </c>
      <c r="R31" s="410"/>
      <c r="S31" s="146">
        <v>0</v>
      </c>
      <c r="T31" s="412">
        <f t="shared" si="1"/>
        <v>0</v>
      </c>
      <c r="U31" s="1021"/>
      <c r="V31" s="1021"/>
      <c r="W31" s="3"/>
      <c r="X31" s="179">
        <f t="shared" si="25"/>
        <v>0</v>
      </c>
      <c r="Y31" s="3"/>
      <c r="Z31" s="315">
        <f t="shared" si="5"/>
        <v>0</v>
      </c>
      <c r="AA31" s="146">
        <v>0</v>
      </c>
      <c r="AB31" s="321">
        <f t="shared" si="6"/>
        <v>0</v>
      </c>
      <c r="AC31" s="413">
        <f t="shared" si="7"/>
        <v>0</v>
      </c>
      <c r="AD31" s="585"/>
      <c r="AE31" s="85"/>
      <c r="AF31" s="233" t="str">
        <f>+'[1]4.1 DOTAZIONI AZIENDALI'!W138</f>
        <v>Tacchini</v>
      </c>
      <c r="AG31" s="414">
        <f>+'[1]4.1 DOTAZIONI AZIENDALI'!AA140</f>
        <v>0</v>
      </c>
      <c r="AH31" s="409">
        <f t="shared" si="8"/>
        <v>0</v>
      </c>
      <c r="AI31" s="244">
        <f t="shared" si="9"/>
        <v>0</v>
      </c>
      <c r="AJ31" s="1029"/>
      <c r="AK31" s="146">
        <v>0</v>
      </c>
      <c r="AL31" s="146">
        <v>0</v>
      </c>
      <c r="AM31" s="146">
        <v>0</v>
      </c>
      <c r="AN31" s="146">
        <v>0</v>
      </c>
      <c r="AO31" s="146">
        <v>0</v>
      </c>
      <c r="AP31" s="146">
        <v>0</v>
      </c>
      <c r="AQ31" s="146">
        <v>0</v>
      </c>
      <c r="AR31" s="239">
        <f t="shared" ref="AR31:AR36" si="27">+AK31+AL31+AM31+AN31+AO31+AP31+AQ31</f>
        <v>0</v>
      </c>
      <c r="AS31" s="409"/>
      <c r="AT31" s="146">
        <v>0</v>
      </c>
      <c r="AU31" s="415">
        <f t="shared" si="2"/>
        <v>0</v>
      </c>
      <c r="AV31" s="418">
        <f t="shared" ref="AV31:AV36" si="28">+AU31+AR31</f>
        <v>0</v>
      </c>
      <c r="AW31" s="409"/>
      <c r="AX31" s="146">
        <v>0</v>
      </c>
      <c r="AY31" s="416">
        <f t="shared" si="10"/>
        <v>0</v>
      </c>
      <c r="AZ31" s="1021"/>
      <c r="BA31" s="1021"/>
      <c r="BB31" s="3"/>
      <c r="BC31" s="258">
        <f t="shared" si="26"/>
        <v>0</v>
      </c>
      <c r="BD31" s="3"/>
      <c r="BE31" s="317">
        <f t="shared" si="12"/>
        <v>0</v>
      </c>
      <c r="BF31" s="146">
        <v>0</v>
      </c>
      <c r="BG31" s="319">
        <f t="shared" si="13"/>
        <v>0</v>
      </c>
      <c r="BH31" s="418">
        <f t="shared" si="14"/>
        <v>0</v>
      </c>
      <c r="BI31" s="907"/>
      <c r="BJ31" s="85"/>
    </row>
    <row r="32" spans="1:62" s="7" customFormat="1" ht="24" customHeight="1">
      <c r="A32" s="116" t="str">
        <f>+'[1]4.1 DOTAZIONI AZIENDALI'!B139</f>
        <v>Altri avicoli</v>
      </c>
      <c r="B32" s="408">
        <f>+'[1]4.1 DOTAZIONI AZIENDALI'!F141</f>
        <v>0</v>
      </c>
      <c r="C32" s="409"/>
      <c r="D32" s="159">
        <f t="shared" si="3"/>
        <v>0</v>
      </c>
      <c r="E32" s="1048"/>
      <c r="F32" s="146">
        <v>0</v>
      </c>
      <c r="G32" s="146">
        <v>0</v>
      </c>
      <c r="H32" s="146">
        <v>0</v>
      </c>
      <c r="I32" s="146">
        <v>0</v>
      </c>
      <c r="J32" s="146">
        <v>0</v>
      </c>
      <c r="K32" s="146">
        <v>0</v>
      </c>
      <c r="L32" s="146">
        <v>0</v>
      </c>
      <c r="M32" s="178">
        <f t="shared" si="15"/>
        <v>0</v>
      </c>
      <c r="N32" s="410"/>
      <c r="O32" s="146">
        <v>0</v>
      </c>
      <c r="P32" s="411">
        <f t="shared" si="0"/>
        <v>0</v>
      </c>
      <c r="Q32" s="413">
        <f t="shared" si="17"/>
        <v>0</v>
      </c>
      <c r="R32" s="410"/>
      <c r="S32" s="146">
        <v>0</v>
      </c>
      <c r="T32" s="412">
        <f t="shared" si="1"/>
        <v>0</v>
      </c>
      <c r="U32" s="1021"/>
      <c r="V32" s="1021"/>
      <c r="W32" s="3"/>
      <c r="X32" s="179">
        <f t="shared" si="25"/>
        <v>0</v>
      </c>
      <c r="Y32" s="3"/>
      <c r="Z32" s="315">
        <f t="shared" si="5"/>
        <v>0</v>
      </c>
      <c r="AA32" s="146">
        <v>0</v>
      </c>
      <c r="AB32" s="321">
        <f t="shared" si="6"/>
        <v>0</v>
      </c>
      <c r="AC32" s="413">
        <f t="shared" si="7"/>
        <v>0</v>
      </c>
      <c r="AD32" s="585"/>
      <c r="AE32" s="85"/>
      <c r="AF32" s="233" t="str">
        <f>+'[1]4.1 DOTAZIONI AZIENDALI'!W139</f>
        <v>Altri avicoli</v>
      </c>
      <c r="AG32" s="414">
        <f>+'[1]4.1 DOTAZIONI AZIENDALI'!AA141</f>
        <v>0</v>
      </c>
      <c r="AH32" s="409">
        <f t="shared" si="8"/>
        <v>0</v>
      </c>
      <c r="AI32" s="244">
        <f t="shared" si="9"/>
        <v>0</v>
      </c>
      <c r="AJ32" s="1029"/>
      <c r="AK32" s="146">
        <v>0</v>
      </c>
      <c r="AL32" s="146">
        <v>0</v>
      </c>
      <c r="AM32" s="146">
        <v>0</v>
      </c>
      <c r="AN32" s="146">
        <v>0</v>
      </c>
      <c r="AO32" s="146">
        <v>0</v>
      </c>
      <c r="AP32" s="146">
        <v>0</v>
      </c>
      <c r="AQ32" s="146">
        <v>0</v>
      </c>
      <c r="AR32" s="239">
        <f t="shared" si="27"/>
        <v>0</v>
      </c>
      <c r="AS32" s="409"/>
      <c r="AT32" s="146">
        <v>0</v>
      </c>
      <c r="AU32" s="415">
        <f t="shared" si="2"/>
        <v>0</v>
      </c>
      <c r="AV32" s="418">
        <f t="shared" si="28"/>
        <v>0</v>
      </c>
      <c r="AW32" s="409"/>
      <c r="AX32" s="146">
        <v>0</v>
      </c>
      <c r="AY32" s="416">
        <f t="shared" si="10"/>
        <v>0</v>
      </c>
      <c r="AZ32" s="1021"/>
      <c r="BA32" s="1021"/>
      <c r="BB32" s="3"/>
      <c r="BC32" s="258">
        <f t="shared" si="26"/>
        <v>0</v>
      </c>
      <c r="BD32" s="3"/>
      <c r="BE32" s="317">
        <f t="shared" si="12"/>
        <v>0</v>
      </c>
      <c r="BF32" s="146">
        <v>0</v>
      </c>
      <c r="BG32" s="319">
        <f t="shared" si="13"/>
        <v>0</v>
      </c>
      <c r="BH32" s="418">
        <f t="shared" si="14"/>
        <v>0</v>
      </c>
      <c r="BI32" s="907"/>
      <c r="BJ32" s="85"/>
    </row>
    <row r="33" spans="1:62" s="7" customFormat="1" ht="24" customHeight="1">
      <c r="A33" s="116" t="str">
        <f>+'[1]4.1 DOTAZIONI AZIENDALI'!B141</f>
        <v>…....</v>
      </c>
      <c r="B33" s="408">
        <f>+'[1]4.1 DOTAZIONI AZIENDALI'!F143</f>
        <v>0</v>
      </c>
      <c r="C33" s="409"/>
      <c r="D33" s="159">
        <f t="shared" si="3"/>
        <v>0</v>
      </c>
      <c r="E33" s="1048"/>
      <c r="F33" s="146">
        <v>0</v>
      </c>
      <c r="G33" s="146">
        <v>0</v>
      </c>
      <c r="H33" s="146">
        <v>0</v>
      </c>
      <c r="I33" s="146">
        <v>0</v>
      </c>
      <c r="J33" s="146">
        <v>0</v>
      </c>
      <c r="K33" s="146">
        <v>0</v>
      </c>
      <c r="L33" s="146">
        <v>0</v>
      </c>
      <c r="M33" s="178">
        <f t="shared" si="15"/>
        <v>0</v>
      </c>
      <c r="N33" s="410"/>
      <c r="O33" s="146">
        <v>0</v>
      </c>
      <c r="P33" s="411">
        <f t="shared" si="0"/>
        <v>0</v>
      </c>
      <c r="Q33" s="413">
        <f t="shared" si="17"/>
        <v>0</v>
      </c>
      <c r="R33" s="410"/>
      <c r="S33" s="146">
        <v>0</v>
      </c>
      <c r="T33" s="412">
        <f t="shared" si="1"/>
        <v>0</v>
      </c>
      <c r="U33" s="1021"/>
      <c r="V33" s="1021"/>
      <c r="W33" s="3"/>
      <c r="X33" s="179">
        <f>+W33*B33</f>
        <v>0</v>
      </c>
      <c r="Y33" s="3"/>
      <c r="Z33" s="315">
        <f t="shared" si="5"/>
        <v>0</v>
      </c>
      <c r="AA33" s="146">
        <v>0</v>
      </c>
      <c r="AB33" s="321">
        <f t="shared" si="6"/>
        <v>0</v>
      </c>
      <c r="AC33" s="413">
        <f t="shared" si="7"/>
        <v>0</v>
      </c>
      <c r="AD33" s="585"/>
      <c r="AE33" s="85"/>
      <c r="AF33" s="233" t="str">
        <f>+'[1]4.1 DOTAZIONI AZIENDALI'!W141</f>
        <v>…....</v>
      </c>
      <c r="AG33" s="414">
        <f>+'[1]4.1 DOTAZIONI AZIENDALI'!AA143</f>
        <v>0</v>
      </c>
      <c r="AH33" s="409">
        <f t="shared" si="8"/>
        <v>0</v>
      </c>
      <c r="AI33" s="244">
        <f t="shared" si="9"/>
        <v>0</v>
      </c>
      <c r="AJ33" s="1029"/>
      <c r="AK33" s="146">
        <v>0</v>
      </c>
      <c r="AL33" s="146">
        <v>0</v>
      </c>
      <c r="AM33" s="146">
        <v>0</v>
      </c>
      <c r="AN33" s="146">
        <v>0</v>
      </c>
      <c r="AO33" s="146">
        <v>0</v>
      </c>
      <c r="AP33" s="146">
        <v>0</v>
      </c>
      <c r="AQ33" s="146">
        <v>0</v>
      </c>
      <c r="AR33" s="239">
        <f t="shared" si="27"/>
        <v>0</v>
      </c>
      <c r="AS33" s="409"/>
      <c r="AT33" s="146">
        <v>0</v>
      </c>
      <c r="AU33" s="415">
        <f t="shared" si="2"/>
        <v>0</v>
      </c>
      <c r="AV33" s="418">
        <f t="shared" si="28"/>
        <v>0</v>
      </c>
      <c r="AW33" s="409"/>
      <c r="AX33" s="146">
        <v>0</v>
      </c>
      <c r="AY33" s="416">
        <f t="shared" si="10"/>
        <v>0</v>
      </c>
      <c r="AZ33" s="1021"/>
      <c r="BA33" s="1021"/>
      <c r="BB33" s="3"/>
      <c r="BC33" s="258">
        <f>+BB33*AG33</f>
        <v>0</v>
      </c>
      <c r="BD33" s="3"/>
      <c r="BE33" s="317">
        <f t="shared" si="12"/>
        <v>0</v>
      </c>
      <c r="BF33" s="146">
        <v>0</v>
      </c>
      <c r="BG33" s="319">
        <f t="shared" si="13"/>
        <v>0</v>
      </c>
      <c r="BH33" s="418">
        <f t="shared" si="14"/>
        <v>0</v>
      </c>
      <c r="BI33" s="907"/>
      <c r="BJ33" s="85"/>
    </row>
    <row r="34" spans="1:62" s="7" customFormat="1" ht="24" customHeight="1">
      <c r="A34" s="116" t="str">
        <f>+'[1]4.1 DOTAZIONI AZIENDALI'!B142</f>
        <v>…....</v>
      </c>
      <c r="B34" s="408">
        <f>+'[1]4.1 DOTAZIONI AZIENDALI'!F139</f>
        <v>0</v>
      </c>
      <c r="C34" s="409"/>
      <c r="D34" s="159">
        <f t="shared" si="3"/>
        <v>0</v>
      </c>
      <c r="E34" s="1048"/>
      <c r="F34" s="146">
        <v>0</v>
      </c>
      <c r="G34" s="146">
        <v>0</v>
      </c>
      <c r="H34" s="146">
        <v>0</v>
      </c>
      <c r="I34" s="146">
        <v>0</v>
      </c>
      <c r="J34" s="146">
        <v>0</v>
      </c>
      <c r="K34" s="146">
        <v>0</v>
      </c>
      <c r="L34" s="146">
        <v>0</v>
      </c>
      <c r="M34" s="178">
        <f t="shared" si="15"/>
        <v>0</v>
      </c>
      <c r="N34" s="410"/>
      <c r="O34" s="146">
        <v>0</v>
      </c>
      <c r="P34" s="411">
        <f t="shared" si="0"/>
        <v>0</v>
      </c>
      <c r="Q34" s="413">
        <f t="shared" si="17"/>
        <v>0</v>
      </c>
      <c r="R34" s="410"/>
      <c r="S34" s="146">
        <v>0</v>
      </c>
      <c r="T34" s="412">
        <f t="shared" si="1"/>
        <v>0</v>
      </c>
      <c r="U34" s="1021"/>
      <c r="V34" s="1021"/>
      <c r="W34" s="3"/>
      <c r="X34" s="179">
        <f>+W34*B34</f>
        <v>0</v>
      </c>
      <c r="Y34" s="3"/>
      <c r="Z34" s="315">
        <f t="shared" si="5"/>
        <v>0</v>
      </c>
      <c r="AA34" s="146">
        <v>0</v>
      </c>
      <c r="AB34" s="321">
        <f t="shared" si="6"/>
        <v>0</v>
      </c>
      <c r="AC34" s="413">
        <f t="shared" si="7"/>
        <v>0</v>
      </c>
      <c r="AD34" s="585"/>
      <c r="AE34" s="85"/>
      <c r="AF34" s="233" t="str">
        <f>+'[1]4.1 DOTAZIONI AZIENDALI'!W142</f>
        <v>…....</v>
      </c>
      <c r="AG34" s="414">
        <f>+'[1]4.1 DOTAZIONI AZIENDALI'!AA139</f>
        <v>0</v>
      </c>
      <c r="AH34" s="409">
        <f t="shared" si="8"/>
        <v>0</v>
      </c>
      <c r="AI34" s="244">
        <f t="shared" si="9"/>
        <v>0</v>
      </c>
      <c r="AJ34" s="1029"/>
      <c r="AK34" s="146">
        <v>0</v>
      </c>
      <c r="AL34" s="146">
        <v>0</v>
      </c>
      <c r="AM34" s="146">
        <v>0</v>
      </c>
      <c r="AN34" s="146">
        <v>0</v>
      </c>
      <c r="AO34" s="146">
        <v>0</v>
      </c>
      <c r="AP34" s="146">
        <v>0</v>
      </c>
      <c r="AQ34" s="146">
        <v>0</v>
      </c>
      <c r="AR34" s="239">
        <f t="shared" si="27"/>
        <v>0</v>
      </c>
      <c r="AS34" s="409"/>
      <c r="AT34" s="146">
        <v>0</v>
      </c>
      <c r="AU34" s="415">
        <f t="shared" si="2"/>
        <v>0</v>
      </c>
      <c r="AV34" s="418">
        <f t="shared" si="28"/>
        <v>0</v>
      </c>
      <c r="AW34" s="409"/>
      <c r="AX34" s="146">
        <v>0</v>
      </c>
      <c r="AY34" s="416">
        <f t="shared" si="10"/>
        <v>0</v>
      </c>
      <c r="AZ34" s="1021"/>
      <c r="BA34" s="1021"/>
      <c r="BB34" s="3"/>
      <c r="BC34" s="258">
        <f>+BB34*AG34</f>
        <v>0</v>
      </c>
      <c r="BD34" s="3"/>
      <c r="BE34" s="317">
        <f t="shared" si="12"/>
        <v>0</v>
      </c>
      <c r="BF34" s="146">
        <v>0</v>
      </c>
      <c r="BG34" s="319">
        <f t="shared" si="13"/>
        <v>0</v>
      </c>
      <c r="BH34" s="418">
        <f t="shared" si="14"/>
        <v>0</v>
      </c>
      <c r="BI34" s="907"/>
      <c r="BJ34" s="85"/>
    </row>
    <row r="35" spans="1:62" s="7" customFormat="1" ht="24" customHeight="1">
      <c r="A35" s="116" t="str">
        <f>+'[1]4.1 DOTAZIONI AZIENDALI'!B143</f>
        <v>…....</v>
      </c>
      <c r="B35" s="408">
        <f>+'[1]4.1 DOTAZIONI AZIENDALI'!F140</f>
        <v>0</v>
      </c>
      <c r="C35" s="409"/>
      <c r="D35" s="159">
        <f t="shared" si="3"/>
        <v>0</v>
      </c>
      <c r="E35" s="1048"/>
      <c r="F35" s="146">
        <v>0</v>
      </c>
      <c r="G35" s="146">
        <v>0</v>
      </c>
      <c r="H35" s="146">
        <v>0</v>
      </c>
      <c r="I35" s="146">
        <v>0</v>
      </c>
      <c r="J35" s="146">
        <v>0</v>
      </c>
      <c r="K35" s="146">
        <v>0</v>
      </c>
      <c r="L35" s="146">
        <v>0</v>
      </c>
      <c r="M35" s="178">
        <f t="shared" si="15"/>
        <v>0</v>
      </c>
      <c r="N35" s="410"/>
      <c r="O35" s="146">
        <v>0</v>
      </c>
      <c r="P35" s="411">
        <f t="shared" si="0"/>
        <v>0</v>
      </c>
      <c r="Q35" s="413">
        <f t="shared" si="17"/>
        <v>0</v>
      </c>
      <c r="R35" s="410"/>
      <c r="S35" s="146">
        <v>0</v>
      </c>
      <c r="T35" s="412">
        <f t="shared" si="1"/>
        <v>0</v>
      </c>
      <c r="U35" s="1021"/>
      <c r="V35" s="1021"/>
      <c r="W35" s="3"/>
      <c r="X35" s="179">
        <f>+W35*B35</f>
        <v>0</v>
      </c>
      <c r="Y35" s="3"/>
      <c r="Z35" s="315">
        <f t="shared" si="5"/>
        <v>0</v>
      </c>
      <c r="AA35" s="146">
        <v>0</v>
      </c>
      <c r="AB35" s="321">
        <f t="shared" si="6"/>
        <v>0</v>
      </c>
      <c r="AC35" s="413">
        <f t="shared" si="7"/>
        <v>0</v>
      </c>
      <c r="AD35" s="585"/>
      <c r="AE35" s="85"/>
      <c r="AF35" s="233" t="str">
        <f>+'[1]4.1 DOTAZIONI AZIENDALI'!W143</f>
        <v>…....</v>
      </c>
      <c r="AG35" s="414">
        <f>+'[1]4.1 DOTAZIONI AZIENDALI'!AA140</f>
        <v>0</v>
      </c>
      <c r="AH35" s="409">
        <f t="shared" si="8"/>
        <v>0</v>
      </c>
      <c r="AI35" s="244">
        <f t="shared" si="9"/>
        <v>0</v>
      </c>
      <c r="AJ35" s="1029"/>
      <c r="AK35" s="146">
        <v>0</v>
      </c>
      <c r="AL35" s="146">
        <v>0</v>
      </c>
      <c r="AM35" s="146">
        <v>0</v>
      </c>
      <c r="AN35" s="146">
        <v>0</v>
      </c>
      <c r="AO35" s="146">
        <v>0</v>
      </c>
      <c r="AP35" s="146">
        <v>0</v>
      </c>
      <c r="AQ35" s="146">
        <v>0</v>
      </c>
      <c r="AR35" s="239">
        <f t="shared" si="27"/>
        <v>0</v>
      </c>
      <c r="AS35" s="409"/>
      <c r="AT35" s="146">
        <v>0</v>
      </c>
      <c r="AU35" s="415">
        <f t="shared" si="2"/>
        <v>0</v>
      </c>
      <c r="AV35" s="418">
        <f t="shared" si="28"/>
        <v>0</v>
      </c>
      <c r="AW35" s="409"/>
      <c r="AX35" s="146">
        <v>0</v>
      </c>
      <c r="AY35" s="416">
        <f t="shared" si="10"/>
        <v>0</v>
      </c>
      <c r="AZ35" s="1021"/>
      <c r="BA35" s="1021"/>
      <c r="BB35" s="3"/>
      <c r="BC35" s="258">
        <f>+BB35*AG35</f>
        <v>0</v>
      </c>
      <c r="BD35" s="3"/>
      <c r="BE35" s="317">
        <f t="shared" si="12"/>
        <v>0</v>
      </c>
      <c r="BF35" s="146">
        <v>0</v>
      </c>
      <c r="BG35" s="319">
        <f t="shared" si="13"/>
        <v>0</v>
      </c>
      <c r="BH35" s="418">
        <f t="shared" si="14"/>
        <v>0</v>
      </c>
      <c r="BI35" s="907"/>
      <c r="BJ35" s="85"/>
    </row>
    <row r="36" spans="1:62" s="7" customFormat="1" ht="24" customHeight="1">
      <c r="A36" s="116" t="str">
        <f>+'[1]4.1 DOTAZIONI AZIENDALI'!B144</f>
        <v>…......</v>
      </c>
      <c r="B36" s="408">
        <f>+'[1]4.1 DOTAZIONI AZIENDALI'!F141</f>
        <v>0</v>
      </c>
      <c r="C36" s="409"/>
      <c r="D36" s="159">
        <f t="shared" si="3"/>
        <v>0</v>
      </c>
      <c r="E36" s="1049"/>
      <c r="F36" s="146">
        <v>0</v>
      </c>
      <c r="G36" s="146">
        <v>0</v>
      </c>
      <c r="H36" s="146">
        <v>0</v>
      </c>
      <c r="I36" s="146">
        <v>0</v>
      </c>
      <c r="J36" s="146">
        <v>0</v>
      </c>
      <c r="K36" s="146">
        <v>0</v>
      </c>
      <c r="L36" s="146">
        <v>0</v>
      </c>
      <c r="M36" s="178">
        <f t="shared" si="15"/>
        <v>0</v>
      </c>
      <c r="N36" s="410"/>
      <c r="O36" s="146">
        <v>0</v>
      </c>
      <c r="P36" s="411">
        <f t="shared" si="0"/>
        <v>0</v>
      </c>
      <c r="Q36" s="413">
        <f t="shared" si="17"/>
        <v>0</v>
      </c>
      <c r="R36" s="410"/>
      <c r="S36" s="146">
        <v>0</v>
      </c>
      <c r="T36" s="412">
        <f t="shared" si="1"/>
        <v>0</v>
      </c>
      <c r="U36" s="1021"/>
      <c r="V36" s="1021"/>
      <c r="W36" s="3"/>
      <c r="X36" s="179">
        <f>+W36*B36</f>
        <v>0</v>
      </c>
      <c r="Y36" s="3"/>
      <c r="Z36" s="315">
        <f t="shared" si="5"/>
        <v>0</v>
      </c>
      <c r="AA36" s="146">
        <v>0</v>
      </c>
      <c r="AB36" s="321">
        <f t="shared" si="6"/>
        <v>0</v>
      </c>
      <c r="AC36" s="413">
        <f t="shared" si="7"/>
        <v>0</v>
      </c>
      <c r="AD36" s="586"/>
      <c r="AE36" s="85"/>
      <c r="AF36" s="233">
        <f>+'[1]4.1 DOTAZIONI AZIENDALI'!AG144</f>
        <v>0</v>
      </c>
      <c r="AG36" s="414">
        <f>+'[1]4.1 DOTAZIONI AZIENDALI'!AK141</f>
        <v>0</v>
      </c>
      <c r="AH36" s="409">
        <f t="shared" si="8"/>
        <v>0</v>
      </c>
      <c r="AI36" s="244">
        <f t="shared" si="9"/>
        <v>0</v>
      </c>
      <c r="AJ36" s="1030"/>
      <c r="AK36" s="146">
        <v>0</v>
      </c>
      <c r="AL36" s="146">
        <v>0</v>
      </c>
      <c r="AM36" s="146">
        <v>0</v>
      </c>
      <c r="AN36" s="146">
        <v>0</v>
      </c>
      <c r="AO36" s="146">
        <v>0</v>
      </c>
      <c r="AP36" s="146">
        <v>0</v>
      </c>
      <c r="AQ36" s="146">
        <v>0</v>
      </c>
      <c r="AR36" s="239">
        <f t="shared" si="27"/>
        <v>0</v>
      </c>
      <c r="AS36" s="409"/>
      <c r="AT36" s="146">
        <v>0</v>
      </c>
      <c r="AU36" s="415">
        <f t="shared" si="2"/>
        <v>0</v>
      </c>
      <c r="AV36" s="418">
        <f t="shared" si="28"/>
        <v>0</v>
      </c>
      <c r="AW36" s="409"/>
      <c r="AX36" s="146">
        <v>0</v>
      </c>
      <c r="AY36" s="416">
        <f t="shared" si="10"/>
        <v>0</v>
      </c>
      <c r="AZ36" s="1021"/>
      <c r="BA36" s="1021"/>
      <c r="BB36" s="3"/>
      <c r="BC36" s="258">
        <f>+BB36*AG36</f>
        <v>0</v>
      </c>
      <c r="BD36" s="3"/>
      <c r="BE36" s="317">
        <f t="shared" si="12"/>
        <v>0</v>
      </c>
      <c r="BF36" s="146">
        <v>0</v>
      </c>
      <c r="BG36" s="319">
        <f t="shared" si="13"/>
        <v>0</v>
      </c>
      <c r="BH36" s="418">
        <f t="shared" si="14"/>
        <v>0</v>
      </c>
      <c r="BI36" s="907"/>
      <c r="BJ36" s="85"/>
    </row>
    <row r="37" spans="1:62" s="267" customFormat="1" ht="35.25" customHeight="1">
      <c r="A37" s="601" t="s">
        <v>28</v>
      </c>
      <c r="B37" s="603"/>
      <c r="C37" s="313"/>
      <c r="D37" s="194">
        <f t="shared" ref="D37:M37" si="29">SUM(D4:D36)</f>
        <v>0</v>
      </c>
      <c r="E37" s="194">
        <f t="shared" si="29"/>
        <v>148556</v>
      </c>
      <c r="F37" s="147">
        <f t="shared" si="29"/>
        <v>0</v>
      </c>
      <c r="G37" s="147">
        <f t="shared" si="29"/>
        <v>0</v>
      </c>
      <c r="H37" s="147">
        <f t="shared" si="29"/>
        <v>0</v>
      </c>
      <c r="I37" s="147">
        <f t="shared" si="29"/>
        <v>0</v>
      </c>
      <c r="J37" s="147">
        <f t="shared" si="29"/>
        <v>0</v>
      </c>
      <c r="K37" s="147">
        <f t="shared" si="29"/>
        <v>0</v>
      </c>
      <c r="L37" s="147">
        <f t="shared" si="29"/>
        <v>0</v>
      </c>
      <c r="M37" s="147">
        <f t="shared" si="29"/>
        <v>0</v>
      </c>
      <c r="N37" s="601" t="s">
        <v>28</v>
      </c>
      <c r="O37" s="603"/>
      <c r="P37" s="262">
        <f>+SUM(P4:P36)</f>
        <v>0</v>
      </c>
      <c r="Q37" s="262">
        <f>+SUM(Q4:Q36)</f>
        <v>0</v>
      </c>
      <c r="R37" s="601" t="s">
        <v>28</v>
      </c>
      <c r="S37" s="603"/>
      <c r="T37" s="142">
        <f>SUM(T4:T36)</f>
        <v>0</v>
      </c>
      <c r="U37" s="662" t="s">
        <v>28</v>
      </c>
      <c r="V37" s="662"/>
      <c r="W37" s="662"/>
      <c r="X37" s="662"/>
      <c r="Y37" s="662"/>
      <c r="Z37" s="662"/>
      <c r="AA37" s="662"/>
      <c r="AB37" s="263">
        <f>+AB33+AB34+AB35+AB36+AB29+AB16+AB10+AB4</f>
        <v>0</v>
      </c>
      <c r="AC37" s="263">
        <f>+AC33+AC34+AC35+AC36+AC29+AC16+AC10+AC4</f>
        <v>0</v>
      </c>
      <c r="AD37" s="142">
        <f>SUM(AD4:AD36)</f>
        <v>0</v>
      </c>
      <c r="AE37" s="264"/>
      <c r="AF37" s="1022" t="s">
        <v>28</v>
      </c>
      <c r="AG37" s="1023"/>
      <c r="AH37" s="325"/>
      <c r="AI37" s="259">
        <f t="shared" ref="AI37:AR37" si="30">SUM(AI4:AI36)</f>
        <v>0</v>
      </c>
      <c r="AJ37" s="259">
        <f t="shared" si="30"/>
        <v>148556</v>
      </c>
      <c r="AK37" s="260">
        <f t="shared" si="30"/>
        <v>0</v>
      </c>
      <c r="AL37" s="260">
        <f t="shared" si="30"/>
        <v>0</v>
      </c>
      <c r="AM37" s="260">
        <f t="shared" si="30"/>
        <v>0</v>
      </c>
      <c r="AN37" s="260">
        <f t="shared" si="30"/>
        <v>0</v>
      </c>
      <c r="AO37" s="260">
        <f t="shared" si="30"/>
        <v>0</v>
      </c>
      <c r="AP37" s="260">
        <f t="shared" si="30"/>
        <v>0</v>
      </c>
      <c r="AQ37" s="260">
        <f t="shared" si="30"/>
        <v>0</v>
      </c>
      <c r="AR37" s="260">
        <f t="shared" si="30"/>
        <v>0</v>
      </c>
      <c r="AS37" s="1022" t="s">
        <v>28</v>
      </c>
      <c r="AT37" s="1023"/>
      <c r="AU37" s="265">
        <f>+SUM(AU4:AU36)</f>
        <v>0</v>
      </c>
      <c r="AV37" s="265">
        <f>+SUM(AV4:AV36)</f>
        <v>0</v>
      </c>
      <c r="AW37" s="1022" t="s">
        <v>28</v>
      </c>
      <c r="AX37" s="1023"/>
      <c r="AY37" s="261">
        <f>SUM(AY4:AY36)</f>
        <v>0</v>
      </c>
      <c r="AZ37" s="1024" t="s">
        <v>28</v>
      </c>
      <c r="BA37" s="1024"/>
      <c r="BB37" s="1024"/>
      <c r="BC37" s="1024"/>
      <c r="BD37" s="1024"/>
      <c r="BE37" s="1024"/>
      <c r="BF37" s="1024"/>
      <c r="BG37" s="266">
        <f>+BG33+BG34+BG35+BG36+BG29+BG16+BG10+BG4</f>
        <v>0</v>
      </c>
      <c r="BH37" s="268">
        <f>+BH33+BH34+BH35+BH36+BH29+BH16+BH10+BH4</f>
        <v>0</v>
      </c>
      <c r="BI37" s="261">
        <f>SUM(BI4:BI36)</f>
        <v>0</v>
      </c>
      <c r="BJ37" s="264"/>
    </row>
  </sheetData>
  <mergeCells count="202">
    <mergeCell ref="AV20:AV26"/>
    <mergeCell ref="F27:F30"/>
    <mergeCell ref="G27:G30"/>
    <mergeCell ref="H27:H30"/>
    <mergeCell ref="I27:I30"/>
    <mergeCell ref="J27:J30"/>
    <mergeCell ref="K27:K30"/>
    <mergeCell ref="L27:L30"/>
    <mergeCell ref="M27:M30"/>
    <mergeCell ref="Q27:Q30"/>
    <mergeCell ref="AK27:AK30"/>
    <mergeCell ref="AL27:AL30"/>
    <mergeCell ref="AM27:AM30"/>
    <mergeCell ref="AN27:AN30"/>
    <mergeCell ref="AO27:AO30"/>
    <mergeCell ref="AP27:AP30"/>
    <mergeCell ref="AQ27:AQ30"/>
    <mergeCell ref="AR27:AR30"/>
    <mergeCell ref="AV27:AV30"/>
    <mergeCell ref="F20:F26"/>
    <mergeCell ref="G20:G26"/>
    <mergeCell ref="H20:H26"/>
    <mergeCell ref="I20:I26"/>
    <mergeCell ref="J20:J26"/>
    <mergeCell ref="K20:K26"/>
    <mergeCell ref="L20:L26"/>
    <mergeCell ref="M20:M26"/>
    <mergeCell ref="Q20:Q26"/>
    <mergeCell ref="AR10:AR15"/>
    <mergeCell ref="AV10:AV15"/>
    <mergeCell ref="F16:F19"/>
    <mergeCell ref="G16:G19"/>
    <mergeCell ref="H16:H19"/>
    <mergeCell ref="I16:I19"/>
    <mergeCell ref="J16:J19"/>
    <mergeCell ref="K16:K19"/>
    <mergeCell ref="L16:L19"/>
    <mergeCell ref="M16:M19"/>
    <mergeCell ref="Q16:Q19"/>
    <mergeCell ref="AK16:AK19"/>
    <mergeCell ref="AL16:AL19"/>
    <mergeCell ref="AM16:AM19"/>
    <mergeCell ref="AN16:AN19"/>
    <mergeCell ref="AO16:AO19"/>
    <mergeCell ref="AP16:AP19"/>
    <mergeCell ref="AQ16:AQ19"/>
    <mergeCell ref="AR16:AR19"/>
    <mergeCell ref="AV16:AV19"/>
    <mergeCell ref="M10:M15"/>
    <mergeCell ref="Q10:Q15"/>
    <mergeCell ref="AK10:AK15"/>
    <mergeCell ref="AL10:AL15"/>
    <mergeCell ref="AM10:AM15"/>
    <mergeCell ref="AN10:AN15"/>
    <mergeCell ref="AO10:AO15"/>
    <mergeCell ref="AP10:AP15"/>
    <mergeCell ref="AQ10:AQ15"/>
    <mergeCell ref="AK4:AK9"/>
    <mergeCell ref="AL4:AL9"/>
    <mergeCell ref="AM4:AM9"/>
    <mergeCell ref="AN4:AN9"/>
    <mergeCell ref="AO4:AO9"/>
    <mergeCell ref="AP4:AP9"/>
    <mergeCell ref="AQ4:AQ9"/>
    <mergeCell ref="AR4:AR9"/>
    <mergeCell ref="AV4:AV9"/>
    <mergeCell ref="U27:V27"/>
    <mergeCell ref="U28:V28"/>
    <mergeCell ref="U30:V30"/>
    <mergeCell ref="U31:V31"/>
    <mergeCell ref="U32:V32"/>
    <mergeCell ref="A1:AD1"/>
    <mergeCell ref="AD4:AD36"/>
    <mergeCell ref="U5:V5"/>
    <mergeCell ref="U11:V11"/>
    <mergeCell ref="U12:V12"/>
    <mergeCell ref="U13:V13"/>
    <mergeCell ref="AB2:AB3"/>
    <mergeCell ref="U35:V35"/>
    <mergeCell ref="U36:V36"/>
    <mergeCell ref="X2:X3"/>
    <mergeCell ref="W2:W3"/>
    <mergeCell ref="U10:V10"/>
    <mergeCell ref="U16:V16"/>
    <mergeCell ref="AC2:AC3"/>
    <mergeCell ref="AD2:AD3"/>
    <mergeCell ref="F2:M2"/>
    <mergeCell ref="U21:V21"/>
    <mergeCell ref="U22:V22"/>
    <mergeCell ref="F4:F9"/>
    <mergeCell ref="U2:V3"/>
    <mergeCell ref="Q2:Q3"/>
    <mergeCell ref="U19:V19"/>
    <mergeCell ref="U20:V20"/>
    <mergeCell ref="Y2:Y3"/>
    <mergeCell ref="Z2:Z3"/>
    <mergeCell ref="AA2:AA3"/>
    <mergeCell ref="A2:A3"/>
    <mergeCell ref="U26:V26"/>
    <mergeCell ref="G4:G9"/>
    <mergeCell ref="H4:H9"/>
    <mergeCell ref="I4:I9"/>
    <mergeCell ref="J4:J9"/>
    <mergeCell ref="K4:K9"/>
    <mergeCell ref="L4:L9"/>
    <mergeCell ref="M4:M9"/>
    <mergeCell ref="Q4:Q9"/>
    <mergeCell ref="F10:F15"/>
    <mergeCell ref="G10:G15"/>
    <mergeCell ref="H10:H15"/>
    <mergeCell ref="I10:I15"/>
    <mergeCell ref="J10:J15"/>
    <mergeCell ref="K10:K15"/>
    <mergeCell ref="L10:L15"/>
    <mergeCell ref="N37:O37"/>
    <mergeCell ref="U9:V9"/>
    <mergeCell ref="U8:V8"/>
    <mergeCell ref="U7:V7"/>
    <mergeCell ref="U6:V6"/>
    <mergeCell ref="U29:V29"/>
    <mergeCell ref="A37:B37"/>
    <mergeCell ref="N2:P2"/>
    <mergeCell ref="R2:T2"/>
    <mergeCell ref="U14:V14"/>
    <mergeCell ref="U15:V15"/>
    <mergeCell ref="U17:V17"/>
    <mergeCell ref="R37:S37"/>
    <mergeCell ref="U37:AA37"/>
    <mergeCell ref="U18:V18"/>
    <mergeCell ref="C2:D2"/>
    <mergeCell ref="E2:E3"/>
    <mergeCell ref="E4:E36"/>
    <mergeCell ref="U33:V33"/>
    <mergeCell ref="U34:V34"/>
    <mergeCell ref="U23:V23"/>
    <mergeCell ref="U24:V24"/>
    <mergeCell ref="U25:V25"/>
    <mergeCell ref="U4:V4"/>
    <mergeCell ref="AF1:BI1"/>
    <mergeCell ref="AF2:AF3"/>
    <mergeCell ref="AH2:AI2"/>
    <mergeCell ref="AJ2:AJ3"/>
    <mergeCell ref="AK2:AR2"/>
    <mergeCell ref="AS2:AU2"/>
    <mergeCell ref="AV2:AV3"/>
    <mergeCell ref="AW2:AY2"/>
    <mergeCell ref="AZ2:BA3"/>
    <mergeCell ref="BB2:BB3"/>
    <mergeCell ref="BC2:BC3"/>
    <mergeCell ref="BD2:BD3"/>
    <mergeCell ref="BE2:BE3"/>
    <mergeCell ref="BF2:BF3"/>
    <mergeCell ref="BG2:BG3"/>
    <mergeCell ref="BH2:BH3"/>
    <mergeCell ref="AZ17:BA17"/>
    <mergeCell ref="AZ18:BA18"/>
    <mergeCell ref="AZ19:BA19"/>
    <mergeCell ref="AZ20:BA20"/>
    <mergeCell ref="AZ21:BA21"/>
    <mergeCell ref="BI2:BI3"/>
    <mergeCell ref="AJ4:AJ36"/>
    <mergeCell ref="AZ4:BA4"/>
    <mergeCell ref="BI4:BI36"/>
    <mergeCell ref="AZ5:BA5"/>
    <mergeCell ref="AZ6:BA6"/>
    <mergeCell ref="AZ7:BA7"/>
    <mergeCell ref="AZ8:BA8"/>
    <mergeCell ref="AZ9:BA9"/>
    <mergeCell ref="AZ10:BA10"/>
    <mergeCell ref="AZ11:BA11"/>
    <mergeCell ref="AZ12:BA12"/>
    <mergeCell ref="AZ13:BA13"/>
    <mergeCell ref="AZ14:BA14"/>
    <mergeCell ref="AZ15:BA15"/>
    <mergeCell ref="AZ16:BA16"/>
    <mergeCell ref="AZ27:BA27"/>
    <mergeCell ref="AZ28:BA28"/>
    <mergeCell ref="AZ29:BA29"/>
    <mergeCell ref="AZ30:BA30"/>
    <mergeCell ref="AZ31:BA31"/>
    <mergeCell ref="AZ22:BA22"/>
    <mergeCell ref="AZ23:BA23"/>
    <mergeCell ref="AZ24:BA24"/>
    <mergeCell ref="AZ25:BA25"/>
    <mergeCell ref="AZ26:BA26"/>
    <mergeCell ref="AF37:AG37"/>
    <mergeCell ref="AS37:AT37"/>
    <mergeCell ref="AW37:AX37"/>
    <mergeCell ref="AZ37:BF37"/>
    <mergeCell ref="AZ32:BA32"/>
    <mergeCell ref="AZ33:BA33"/>
    <mergeCell ref="AZ34:BA34"/>
    <mergeCell ref="AZ35:BA35"/>
    <mergeCell ref="AZ36:BA36"/>
    <mergeCell ref="AK20:AK26"/>
    <mergeCell ref="AL20:AL26"/>
    <mergeCell ref="AM20:AM26"/>
    <mergeCell ref="AN20:AN26"/>
    <mergeCell ref="AO20:AO26"/>
    <mergeCell ref="AP20:AP26"/>
    <mergeCell ref="AQ20:AQ26"/>
    <mergeCell ref="AR20:AR26"/>
  </mergeCells>
  <hyperlinks>
    <hyperlink ref="A2:A3" location="'4.1 DOTAZIONI AZIENDALI'!A107" display="Categorie di Capi Allevati" xr:uid="{F9F2CCF9-CABC-4B99-9BCE-107EC401EACD}"/>
    <hyperlink ref="B3" location="'4.1 DOTAZIONI AZIENDALI'!F107" display="n° capi" xr:uid="{BE1B5358-2745-484F-9CFF-32B910E6BFE9}"/>
    <hyperlink ref="AF2:AF3" location="'4.1 DOTAZIONI AZIENDALI'!A107" display="Categorie di Capi Allevati" xr:uid="{8846ED6A-4F12-4141-B00B-8FB6B7EE0045}"/>
    <hyperlink ref="AG3" location="'4.1 DOTAZIONI AZIENDALI'!F107" display="n° capi" xr:uid="{5A25CF41-C56F-42F8-BF78-008DF4FF45BC}"/>
  </hyperlinks>
  <pageMargins left="0.25" right="0.25" top="0.75" bottom="0.75" header="0.3" footer="0.3"/>
  <pageSetup paperSize="9" scale="30" fitToWidth="2" orientation="landscape" r:id="rId1"/>
  <colBreaks count="1" manualBreakCount="1">
    <brk id="31" max="3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A4F0B-E7C7-49C0-B5DB-2DEF150BC07F}">
  <dimension ref="A1:Z32"/>
  <sheetViews>
    <sheetView workbookViewId="0">
      <selection sqref="A1:L1"/>
    </sheetView>
  </sheetViews>
  <sheetFormatPr defaultRowHeight="14.4"/>
  <cols>
    <col min="1" max="1" width="29.77734375" customWidth="1"/>
    <col min="2" max="7" width="11" customWidth="1"/>
    <col min="8" max="8" width="12.6640625" customWidth="1"/>
    <col min="9" max="10" width="11" customWidth="1"/>
    <col min="11" max="11" width="8.21875" customWidth="1"/>
    <col min="12" max="12" width="14.21875" customWidth="1"/>
    <col min="13" max="13" width="4.21875" customWidth="1"/>
    <col min="14" max="14" width="31.77734375" customWidth="1"/>
    <col min="15" max="20" width="11" customWidth="1"/>
    <col min="21" max="21" width="12.6640625" customWidth="1"/>
    <col min="22" max="23" width="11" customWidth="1"/>
    <col min="24" max="24" width="8.21875" customWidth="1"/>
    <col min="25" max="25" width="14.21875" customWidth="1"/>
    <col min="26" max="26" width="3.77734375" customWidth="1"/>
  </cols>
  <sheetData>
    <row r="1" spans="1:26" s="7" customFormat="1" ht="28.5" customHeight="1">
      <c r="A1" s="849" t="s">
        <v>557</v>
      </c>
      <c r="B1" s="849"/>
      <c r="C1" s="849"/>
      <c r="D1" s="849"/>
      <c r="E1" s="849"/>
      <c r="F1" s="849"/>
      <c r="G1" s="849"/>
      <c r="H1" s="849"/>
      <c r="I1" s="849"/>
      <c r="J1" s="849"/>
      <c r="K1" s="849"/>
      <c r="L1" s="849"/>
      <c r="M1" s="85"/>
      <c r="N1" s="849" t="s">
        <v>557</v>
      </c>
      <c r="O1" s="849"/>
      <c r="P1" s="849"/>
      <c r="Q1" s="849"/>
      <c r="R1" s="849"/>
      <c r="S1" s="849"/>
      <c r="T1" s="849"/>
      <c r="U1" s="849"/>
      <c r="V1" s="849"/>
      <c r="W1" s="849"/>
      <c r="X1" s="849"/>
      <c r="Y1" s="849"/>
      <c r="Z1" s="85"/>
    </row>
    <row r="2" spans="1:26" s="2" customFormat="1" ht="26.55" customHeight="1">
      <c r="A2" s="1067" t="str">
        <f>+'2.2 PMA AZIENDA'!A133</f>
        <v>Attività esercitata</v>
      </c>
      <c r="B2" s="1066" t="s">
        <v>527</v>
      </c>
      <c r="C2" s="1066"/>
      <c r="D2" s="1066"/>
      <c r="E2" s="1066"/>
      <c r="F2" s="1066"/>
      <c r="G2" s="1066"/>
      <c r="H2" s="1044" t="s">
        <v>561</v>
      </c>
      <c r="I2" s="1065" t="s">
        <v>416</v>
      </c>
      <c r="J2" s="1065" t="s">
        <v>530</v>
      </c>
      <c r="K2" s="583" t="s">
        <v>281</v>
      </c>
      <c r="L2" s="583" t="s">
        <v>583</v>
      </c>
      <c r="M2" s="39"/>
      <c r="N2" s="1063" t="str">
        <f>+A2</f>
        <v>Attività esercitata</v>
      </c>
      <c r="O2" s="1064" t="s">
        <v>527</v>
      </c>
      <c r="P2" s="1064"/>
      <c r="Q2" s="1064"/>
      <c r="R2" s="1064"/>
      <c r="S2" s="1064"/>
      <c r="T2" s="1064"/>
      <c r="U2" s="1035" t="s">
        <v>561</v>
      </c>
      <c r="V2" s="1063" t="s">
        <v>416</v>
      </c>
      <c r="W2" s="1063" t="s">
        <v>530</v>
      </c>
      <c r="X2" s="653" t="s">
        <v>281</v>
      </c>
      <c r="Y2" s="653" t="s">
        <v>583</v>
      </c>
      <c r="Z2" s="39"/>
    </row>
    <row r="3" spans="1:26" s="2" customFormat="1" ht="26.55" customHeight="1">
      <c r="A3" s="1067"/>
      <c r="B3" s="984" t="s">
        <v>528</v>
      </c>
      <c r="C3" s="984"/>
      <c r="D3" s="984"/>
      <c r="E3" s="984" t="s">
        <v>529</v>
      </c>
      <c r="F3" s="984"/>
      <c r="G3" s="984"/>
      <c r="H3" s="1044"/>
      <c r="I3" s="1065"/>
      <c r="J3" s="1065"/>
      <c r="K3" s="583"/>
      <c r="L3" s="583"/>
      <c r="M3" s="39"/>
      <c r="N3" s="1063"/>
      <c r="O3" s="986" t="s">
        <v>528</v>
      </c>
      <c r="P3" s="986"/>
      <c r="Q3" s="986"/>
      <c r="R3" s="986" t="s">
        <v>529</v>
      </c>
      <c r="S3" s="986"/>
      <c r="T3" s="986"/>
      <c r="U3" s="1035"/>
      <c r="V3" s="1063"/>
      <c r="W3" s="1063"/>
      <c r="X3" s="653"/>
      <c r="Y3" s="653"/>
      <c r="Z3" s="39"/>
    </row>
    <row r="4" spans="1:26" s="2" customFormat="1" ht="26.55" customHeight="1">
      <c r="A4" s="1067"/>
      <c r="B4" s="184" t="s">
        <v>558</v>
      </c>
      <c r="C4" s="184" t="s">
        <v>558</v>
      </c>
      <c r="D4" s="184" t="s">
        <v>558</v>
      </c>
      <c r="E4" s="184" t="s">
        <v>558</v>
      </c>
      <c r="F4" s="184" t="s">
        <v>558</v>
      </c>
      <c r="G4" s="184" t="s">
        <v>558</v>
      </c>
      <c r="H4" s="1044"/>
      <c r="I4" s="1065"/>
      <c r="J4" s="1065"/>
      <c r="K4" s="583"/>
      <c r="L4" s="583"/>
      <c r="M4" s="39"/>
      <c r="N4" s="1063"/>
      <c r="O4" s="184" t="s">
        <v>558</v>
      </c>
      <c r="P4" s="184" t="s">
        <v>558</v>
      </c>
      <c r="Q4" s="184" t="s">
        <v>558</v>
      </c>
      <c r="R4" s="184" t="s">
        <v>558</v>
      </c>
      <c r="S4" s="184" t="s">
        <v>558</v>
      </c>
      <c r="T4" s="184" t="s">
        <v>558</v>
      </c>
      <c r="U4" s="1035"/>
      <c r="V4" s="1063"/>
      <c r="W4" s="1063"/>
      <c r="X4" s="653"/>
      <c r="Y4" s="653"/>
      <c r="Z4" s="39"/>
    </row>
    <row r="5" spans="1:26">
      <c r="A5" s="23" t="str">
        <f>+'2.2 PMA AZIENDA'!A136</f>
        <v>Frantoio1</v>
      </c>
      <c r="B5" s="185">
        <v>0</v>
      </c>
      <c r="C5" s="185">
        <v>0</v>
      </c>
      <c r="D5" s="185">
        <v>0</v>
      </c>
      <c r="E5" s="185">
        <v>0</v>
      </c>
      <c r="F5" s="185">
        <v>0</v>
      </c>
      <c r="G5" s="185">
        <v>0</v>
      </c>
      <c r="H5" s="269">
        <f>+G5+F5+E5+D5+C5+B5</f>
        <v>0</v>
      </c>
      <c r="I5" s="32" t="str">
        <f>+'2.2 PMA AZIENDA'!F136</f>
        <v xml:space="preserve"> </v>
      </c>
      <c r="J5" s="159">
        <f>+'2.2 PMA AZIENDA'!G136</f>
        <v>0</v>
      </c>
      <c r="K5" s="185">
        <v>0</v>
      </c>
      <c r="L5" s="273">
        <f t="shared" ref="L5:L31" si="0">+J5*K5</f>
        <v>0</v>
      </c>
      <c r="M5" s="38"/>
      <c r="N5" s="151" t="str">
        <f>+'2.2 PMA AZIENDA'!S136</f>
        <v>Frantoio1</v>
      </c>
      <c r="O5" s="185">
        <v>0</v>
      </c>
      <c r="P5" s="185">
        <v>0</v>
      </c>
      <c r="Q5" s="185">
        <v>0</v>
      </c>
      <c r="R5" s="185">
        <v>0</v>
      </c>
      <c r="S5" s="185">
        <v>0</v>
      </c>
      <c r="T5" s="185">
        <v>0</v>
      </c>
      <c r="U5" s="272">
        <f>+T5+S5+R5+Q5+P5+O5</f>
        <v>0</v>
      </c>
      <c r="V5" s="20" t="str">
        <f>+'2.2 PMA AZIENDA'!X136</f>
        <v xml:space="preserve"> </v>
      </c>
      <c r="W5" s="244">
        <f>+'2.2 PMA AZIENDA'!Y136</f>
        <v>0</v>
      </c>
      <c r="X5" s="185">
        <v>0</v>
      </c>
      <c r="Y5" s="274">
        <f>+W5*X5</f>
        <v>0</v>
      </c>
      <c r="Z5" s="38"/>
    </row>
    <row r="6" spans="1:26">
      <c r="A6" s="23" t="str">
        <f>+'2.2 PMA AZIENDA'!A137</f>
        <v>Frantoio2</v>
      </c>
      <c r="B6" s="185">
        <v>0</v>
      </c>
      <c r="C6" s="185">
        <v>0</v>
      </c>
      <c r="D6" s="185">
        <v>0</v>
      </c>
      <c r="E6" s="185">
        <v>0</v>
      </c>
      <c r="F6" s="185">
        <v>0</v>
      </c>
      <c r="G6" s="185">
        <v>0</v>
      </c>
      <c r="H6" s="269">
        <f t="shared" ref="H6:H31" si="1">+G6+F6+E6+D6+C6+B6</f>
        <v>0</v>
      </c>
      <c r="I6" s="32" t="str">
        <f>+'2.2 PMA AZIENDA'!F137</f>
        <v xml:space="preserve"> </v>
      </c>
      <c r="J6" s="159">
        <f>+'2.2 PMA AZIENDA'!G137</f>
        <v>0</v>
      </c>
      <c r="K6" s="185">
        <v>0</v>
      </c>
      <c r="L6" s="273">
        <f t="shared" si="0"/>
        <v>0</v>
      </c>
      <c r="M6" s="38"/>
      <c r="N6" s="151" t="str">
        <f>+'2.2 PMA AZIENDA'!S137</f>
        <v>Frantoio2</v>
      </c>
      <c r="O6" s="185">
        <v>0</v>
      </c>
      <c r="P6" s="185">
        <v>0</v>
      </c>
      <c r="Q6" s="185">
        <v>0</v>
      </c>
      <c r="R6" s="185">
        <v>0</v>
      </c>
      <c r="S6" s="185">
        <v>0</v>
      </c>
      <c r="T6" s="185">
        <v>0</v>
      </c>
      <c r="U6" s="272">
        <f t="shared" ref="U6:U31" si="2">+T6+S6+R6+Q6+P6+O6</f>
        <v>0</v>
      </c>
      <c r="V6" s="20" t="str">
        <f>+'2.2 PMA AZIENDA'!X137</f>
        <v xml:space="preserve"> </v>
      </c>
      <c r="W6" s="244">
        <f>+'2.2 PMA AZIENDA'!Y137</f>
        <v>0</v>
      </c>
      <c r="X6" s="185">
        <v>0</v>
      </c>
      <c r="Y6" s="274">
        <f t="shared" ref="Y6:Y31" si="3">+W6*X6</f>
        <v>0</v>
      </c>
      <c r="Z6" s="38"/>
    </row>
    <row r="7" spans="1:26">
      <c r="A7" s="23" t="str">
        <f>+'2.2 PMA AZIENDA'!A138</f>
        <v>Frantoio3</v>
      </c>
      <c r="B7" s="185">
        <v>0</v>
      </c>
      <c r="C7" s="185">
        <v>0</v>
      </c>
      <c r="D7" s="185">
        <v>0</v>
      </c>
      <c r="E7" s="185">
        <v>0</v>
      </c>
      <c r="F7" s="185">
        <v>0</v>
      </c>
      <c r="G7" s="185">
        <v>0</v>
      </c>
      <c r="H7" s="269">
        <f t="shared" si="1"/>
        <v>0</v>
      </c>
      <c r="I7" s="32" t="str">
        <f>+'2.2 PMA AZIENDA'!F138</f>
        <v xml:space="preserve"> </v>
      </c>
      <c r="J7" s="159">
        <f>+'2.2 PMA AZIENDA'!G138</f>
        <v>0</v>
      </c>
      <c r="K7" s="185">
        <v>0</v>
      </c>
      <c r="L7" s="273">
        <f t="shared" si="0"/>
        <v>0</v>
      </c>
      <c r="M7" s="38"/>
      <c r="N7" s="151" t="str">
        <f>+'2.2 PMA AZIENDA'!S138</f>
        <v>Frantoio3</v>
      </c>
      <c r="O7" s="185">
        <v>0</v>
      </c>
      <c r="P7" s="185">
        <v>0</v>
      </c>
      <c r="Q7" s="185">
        <v>0</v>
      </c>
      <c r="R7" s="185">
        <v>0</v>
      </c>
      <c r="S7" s="185">
        <v>0</v>
      </c>
      <c r="T7" s="185">
        <v>0</v>
      </c>
      <c r="U7" s="272">
        <f t="shared" si="2"/>
        <v>0</v>
      </c>
      <c r="V7" s="20" t="str">
        <f>+'2.2 PMA AZIENDA'!X138</f>
        <v xml:space="preserve"> </v>
      </c>
      <c r="W7" s="244">
        <f>+'2.2 PMA AZIENDA'!Y138</f>
        <v>0</v>
      </c>
      <c r="X7" s="185">
        <v>0</v>
      </c>
      <c r="Y7" s="274">
        <f t="shared" si="3"/>
        <v>0</v>
      </c>
      <c r="Z7" s="38"/>
    </row>
    <row r="8" spans="1:26">
      <c r="A8" s="23" t="str">
        <f>+'2.2 PMA AZIENDA'!A139</f>
        <v>Frantoio4</v>
      </c>
      <c r="B8" s="185">
        <v>0</v>
      </c>
      <c r="C8" s="185">
        <v>0</v>
      </c>
      <c r="D8" s="185">
        <v>0</v>
      </c>
      <c r="E8" s="185">
        <v>0</v>
      </c>
      <c r="F8" s="185">
        <v>0</v>
      </c>
      <c r="G8" s="185">
        <v>0</v>
      </c>
      <c r="H8" s="269">
        <f t="shared" si="1"/>
        <v>0</v>
      </c>
      <c r="I8" s="32" t="str">
        <f>+'2.2 PMA AZIENDA'!F139</f>
        <v xml:space="preserve"> </v>
      </c>
      <c r="J8" s="159">
        <f>+'2.2 PMA AZIENDA'!G139</f>
        <v>0</v>
      </c>
      <c r="K8" s="185">
        <v>0</v>
      </c>
      <c r="L8" s="273">
        <f t="shared" si="0"/>
        <v>0</v>
      </c>
      <c r="M8" s="38"/>
      <c r="N8" s="151" t="str">
        <f>+'2.2 PMA AZIENDA'!S139</f>
        <v>Frantoio4</v>
      </c>
      <c r="O8" s="185">
        <v>0</v>
      </c>
      <c r="P8" s="185">
        <v>0</v>
      </c>
      <c r="Q8" s="185">
        <v>0</v>
      </c>
      <c r="R8" s="185">
        <v>0</v>
      </c>
      <c r="S8" s="185">
        <v>0</v>
      </c>
      <c r="T8" s="185">
        <v>0</v>
      </c>
      <c r="U8" s="272">
        <f t="shared" si="2"/>
        <v>0</v>
      </c>
      <c r="V8" s="20" t="str">
        <f>+'2.2 PMA AZIENDA'!X139</f>
        <v xml:space="preserve"> </v>
      </c>
      <c r="W8" s="244">
        <f>+'2.2 PMA AZIENDA'!Y139</f>
        <v>0</v>
      </c>
      <c r="X8" s="185">
        <v>0</v>
      </c>
      <c r="Y8" s="274">
        <f t="shared" si="3"/>
        <v>0</v>
      </c>
      <c r="Z8" s="38"/>
    </row>
    <row r="9" spans="1:26">
      <c r="A9" s="23" t="str">
        <f>+'2.2 PMA AZIENDA'!A140</f>
        <v>Frantoio5</v>
      </c>
      <c r="B9" s="185">
        <v>0</v>
      </c>
      <c r="C9" s="185">
        <v>0</v>
      </c>
      <c r="D9" s="185">
        <v>0</v>
      </c>
      <c r="E9" s="185">
        <v>0</v>
      </c>
      <c r="F9" s="185">
        <v>0</v>
      </c>
      <c r="G9" s="185">
        <v>0</v>
      </c>
      <c r="H9" s="269">
        <f t="shared" si="1"/>
        <v>0</v>
      </c>
      <c r="I9" s="32" t="str">
        <f>+'2.2 PMA AZIENDA'!F140</f>
        <v xml:space="preserve"> </v>
      </c>
      <c r="J9" s="159">
        <f>+'2.2 PMA AZIENDA'!G140</f>
        <v>0</v>
      </c>
      <c r="K9" s="185">
        <v>0</v>
      </c>
      <c r="L9" s="273">
        <f t="shared" si="0"/>
        <v>0</v>
      </c>
      <c r="M9" s="38"/>
      <c r="N9" s="151" t="str">
        <f>+'2.2 PMA AZIENDA'!S140</f>
        <v>Frantoio5</v>
      </c>
      <c r="O9" s="185">
        <v>0</v>
      </c>
      <c r="P9" s="185">
        <v>0</v>
      </c>
      <c r="Q9" s="185">
        <v>0</v>
      </c>
      <c r="R9" s="185">
        <v>0</v>
      </c>
      <c r="S9" s="185">
        <v>0</v>
      </c>
      <c r="T9" s="185">
        <v>0</v>
      </c>
      <c r="U9" s="272">
        <f t="shared" si="2"/>
        <v>0</v>
      </c>
      <c r="V9" s="20" t="str">
        <f>+'2.2 PMA AZIENDA'!X140</f>
        <v xml:space="preserve"> </v>
      </c>
      <c r="W9" s="244">
        <f>+'2.2 PMA AZIENDA'!Y140</f>
        <v>0</v>
      </c>
      <c r="X9" s="185">
        <v>0</v>
      </c>
      <c r="Y9" s="274">
        <f t="shared" si="3"/>
        <v>0</v>
      </c>
      <c r="Z9" s="38"/>
    </row>
    <row r="10" spans="1:26">
      <c r="A10" s="23" t="str">
        <f>+'2.2 PMA AZIENDA'!A141</f>
        <v>Caseificio 1</v>
      </c>
      <c r="B10" s="185">
        <v>0</v>
      </c>
      <c r="C10" s="185">
        <v>0</v>
      </c>
      <c r="D10" s="185">
        <v>0</v>
      </c>
      <c r="E10" s="185">
        <v>0</v>
      </c>
      <c r="F10" s="185">
        <v>0</v>
      </c>
      <c r="G10" s="185">
        <v>0</v>
      </c>
      <c r="H10" s="269">
        <f t="shared" si="1"/>
        <v>0</v>
      </c>
      <c r="I10" s="32" t="str">
        <f>+'2.2 PMA AZIENDA'!F141</f>
        <v xml:space="preserve"> </v>
      </c>
      <c r="J10" s="159">
        <f>+'2.2 PMA AZIENDA'!G141</f>
        <v>0</v>
      </c>
      <c r="K10" s="185">
        <v>0</v>
      </c>
      <c r="L10" s="273">
        <f t="shared" si="0"/>
        <v>0</v>
      </c>
      <c r="M10" s="38"/>
      <c r="N10" s="151" t="str">
        <f>+'2.2 PMA AZIENDA'!S141</f>
        <v>Caseificio 1</v>
      </c>
      <c r="O10" s="185">
        <v>0</v>
      </c>
      <c r="P10" s="185">
        <v>0</v>
      </c>
      <c r="Q10" s="185">
        <v>0</v>
      </c>
      <c r="R10" s="185">
        <v>0</v>
      </c>
      <c r="S10" s="185">
        <v>0</v>
      </c>
      <c r="T10" s="185">
        <v>0</v>
      </c>
      <c r="U10" s="272">
        <f t="shared" si="2"/>
        <v>0</v>
      </c>
      <c r="V10" s="20" t="str">
        <f>+'2.2 PMA AZIENDA'!X141</f>
        <v xml:space="preserve"> </v>
      </c>
      <c r="W10" s="244">
        <f>+'2.2 PMA AZIENDA'!Y141</f>
        <v>0</v>
      </c>
      <c r="X10" s="185">
        <v>0</v>
      </c>
      <c r="Y10" s="274">
        <f t="shared" si="3"/>
        <v>0</v>
      </c>
      <c r="Z10" s="38"/>
    </row>
    <row r="11" spans="1:26">
      <c r="A11" s="23" t="str">
        <f>+'2.2 PMA AZIENDA'!A142</f>
        <v>Caseificio 2</v>
      </c>
      <c r="B11" s="185">
        <v>0</v>
      </c>
      <c r="C11" s="185">
        <v>0</v>
      </c>
      <c r="D11" s="185">
        <v>0</v>
      </c>
      <c r="E11" s="185">
        <v>0</v>
      </c>
      <c r="F11" s="185">
        <v>0</v>
      </c>
      <c r="G11" s="185">
        <v>0</v>
      </c>
      <c r="H11" s="269">
        <f t="shared" si="1"/>
        <v>0</v>
      </c>
      <c r="I11" s="32" t="str">
        <f>+'2.2 PMA AZIENDA'!F142</f>
        <v xml:space="preserve"> </v>
      </c>
      <c r="J11" s="159">
        <f>+'2.2 PMA AZIENDA'!G142</f>
        <v>0</v>
      </c>
      <c r="K11" s="185">
        <v>0</v>
      </c>
      <c r="L11" s="273">
        <f t="shared" si="0"/>
        <v>0</v>
      </c>
      <c r="M11" s="38"/>
      <c r="N11" s="151" t="str">
        <f>+'2.2 PMA AZIENDA'!S142</f>
        <v>Caseificio 2</v>
      </c>
      <c r="O11" s="185">
        <v>0</v>
      </c>
      <c r="P11" s="185">
        <v>0</v>
      </c>
      <c r="Q11" s="185">
        <v>0</v>
      </c>
      <c r="R11" s="185">
        <v>0</v>
      </c>
      <c r="S11" s="185">
        <v>0</v>
      </c>
      <c r="T11" s="185">
        <v>0</v>
      </c>
      <c r="U11" s="272">
        <f t="shared" si="2"/>
        <v>0</v>
      </c>
      <c r="V11" s="20" t="str">
        <f>+'2.2 PMA AZIENDA'!X142</f>
        <v xml:space="preserve"> </v>
      </c>
      <c r="W11" s="244">
        <f>+'2.2 PMA AZIENDA'!Y142</f>
        <v>0</v>
      </c>
      <c r="X11" s="185">
        <v>0</v>
      </c>
      <c r="Y11" s="274">
        <f t="shared" si="3"/>
        <v>0</v>
      </c>
      <c r="Z11" s="38"/>
    </row>
    <row r="12" spans="1:26">
      <c r="A12" s="23" t="str">
        <f>+'2.2 PMA AZIENDA'!A143</f>
        <v>Caseificio 3</v>
      </c>
      <c r="B12" s="185">
        <v>0</v>
      </c>
      <c r="C12" s="185">
        <v>0</v>
      </c>
      <c r="D12" s="185">
        <v>0</v>
      </c>
      <c r="E12" s="185">
        <v>0</v>
      </c>
      <c r="F12" s="185">
        <v>0</v>
      </c>
      <c r="G12" s="185">
        <v>0</v>
      </c>
      <c r="H12" s="269">
        <f t="shared" si="1"/>
        <v>0</v>
      </c>
      <c r="I12" s="32" t="str">
        <f>+'2.2 PMA AZIENDA'!F143</f>
        <v xml:space="preserve"> </v>
      </c>
      <c r="J12" s="159">
        <f>+'2.2 PMA AZIENDA'!G143</f>
        <v>0</v>
      </c>
      <c r="K12" s="185">
        <v>0</v>
      </c>
      <c r="L12" s="273">
        <f t="shared" si="0"/>
        <v>0</v>
      </c>
      <c r="M12" s="38"/>
      <c r="N12" s="151" t="str">
        <f>+'2.2 PMA AZIENDA'!S143</f>
        <v>Caseificio 3</v>
      </c>
      <c r="O12" s="185">
        <v>0</v>
      </c>
      <c r="P12" s="185">
        <v>0</v>
      </c>
      <c r="Q12" s="185">
        <v>0</v>
      </c>
      <c r="R12" s="185">
        <v>0</v>
      </c>
      <c r="S12" s="185">
        <v>0</v>
      </c>
      <c r="T12" s="185">
        <v>0</v>
      </c>
      <c r="U12" s="272">
        <f t="shared" si="2"/>
        <v>0</v>
      </c>
      <c r="V12" s="20" t="str">
        <f>+'2.2 PMA AZIENDA'!X143</f>
        <v xml:space="preserve"> </v>
      </c>
      <c r="W12" s="244">
        <f>+'2.2 PMA AZIENDA'!Y143</f>
        <v>0</v>
      </c>
      <c r="X12" s="185">
        <v>0</v>
      </c>
      <c r="Y12" s="274">
        <f t="shared" si="3"/>
        <v>0</v>
      </c>
      <c r="Z12" s="38"/>
    </row>
    <row r="13" spans="1:26">
      <c r="A13" s="23" t="str">
        <f>+'2.2 PMA AZIENDA'!A144</f>
        <v>Caseificio 4</v>
      </c>
      <c r="B13" s="185">
        <v>0</v>
      </c>
      <c r="C13" s="185">
        <v>0</v>
      </c>
      <c r="D13" s="185">
        <v>0</v>
      </c>
      <c r="E13" s="185">
        <v>0</v>
      </c>
      <c r="F13" s="185">
        <v>0</v>
      </c>
      <c r="G13" s="185">
        <v>0</v>
      </c>
      <c r="H13" s="269">
        <f t="shared" si="1"/>
        <v>0</v>
      </c>
      <c r="I13" s="32" t="str">
        <f>+'2.2 PMA AZIENDA'!F144</f>
        <v xml:space="preserve"> </v>
      </c>
      <c r="J13" s="159">
        <f>+'2.2 PMA AZIENDA'!G144</f>
        <v>0</v>
      </c>
      <c r="K13" s="185">
        <v>0</v>
      </c>
      <c r="L13" s="273">
        <f t="shared" si="0"/>
        <v>0</v>
      </c>
      <c r="M13" s="38"/>
      <c r="N13" s="151" t="str">
        <f>+'2.2 PMA AZIENDA'!S144</f>
        <v>Caseificio 4</v>
      </c>
      <c r="O13" s="185">
        <v>0</v>
      </c>
      <c r="P13" s="185">
        <v>0</v>
      </c>
      <c r="Q13" s="185">
        <v>0</v>
      </c>
      <c r="R13" s="185">
        <v>0</v>
      </c>
      <c r="S13" s="185">
        <v>0</v>
      </c>
      <c r="T13" s="185">
        <v>0</v>
      </c>
      <c r="U13" s="272">
        <f t="shared" si="2"/>
        <v>0</v>
      </c>
      <c r="V13" s="20" t="str">
        <f>+'2.2 PMA AZIENDA'!X144</f>
        <v xml:space="preserve"> </v>
      </c>
      <c r="W13" s="244">
        <f>+'2.2 PMA AZIENDA'!Y144</f>
        <v>0</v>
      </c>
      <c r="X13" s="185">
        <v>0</v>
      </c>
      <c r="Y13" s="274">
        <f t="shared" si="3"/>
        <v>0</v>
      </c>
      <c r="Z13" s="38"/>
    </row>
    <row r="14" spans="1:26">
      <c r="A14" s="23" t="str">
        <f>+'2.2 PMA AZIENDA'!A145</f>
        <v>Caseificio 5</v>
      </c>
      <c r="B14" s="185">
        <v>0</v>
      </c>
      <c r="C14" s="185">
        <v>0</v>
      </c>
      <c r="D14" s="185">
        <v>0</v>
      </c>
      <c r="E14" s="185">
        <v>0</v>
      </c>
      <c r="F14" s="185">
        <v>0</v>
      </c>
      <c r="G14" s="185">
        <v>0</v>
      </c>
      <c r="H14" s="269">
        <f t="shared" si="1"/>
        <v>0</v>
      </c>
      <c r="I14" s="32" t="str">
        <f>+'2.2 PMA AZIENDA'!F145</f>
        <v xml:space="preserve"> </v>
      </c>
      <c r="J14" s="159">
        <f>+'2.2 PMA AZIENDA'!G145</f>
        <v>0</v>
      </c>
      <c r="K14" s="185">
        <v>0</v>
      </c>
      <c r="L14" s="273">
        <f t="shared" si="0"/>
        <v>0</v>
      </c>
      <c r="M14" s="38"/>
      <c r="N14" s="151" t="str">
        <f>+'2.2 PMA AZIENDA'!S145</f>
        <v>Caseificio 5</v>
      </c>
      <c r="O14" s="185">
        <v>0</v>
      </c>
      <c r="P14" s="185">
        <v>0</v>
      </c>
      <c r="Q14" s="185">
        <v>0</v>
      </c>
      <c r="R14" s="185">
        <v>0</v>
      </c>
      <c r="S14" s="185">
        <v>0</v>
      </c>
      <c r="T14" s="185">
        <v>0</v>
      </c>
      <c r="U14" s="272">
        <f t="shared" si="2"/>
        <v>0</v>
      </c>
      <c r="V14" s="20" t="str">
        <f>+'2.2 PMA AZIENDA'!X145</f>
        <v xml:space="preserve"> </v>
      </c>
      <c r="W14" s="244">
        <f>+'2.2 PMA AZIENDA'!Y145</f>
        <v>0</v>
      </c>
      <c r="X14" s="185">
        <v>0</v>
      </c>
      <c r="Y14" s="274">
        <f t="shared" si="3"/>
        <v>0</v>
      </c>
      <c r="Z14" s="38"/>
    </row>
    <row r="15" spans="1:26">
      <c r="A15" s="23" t="str">
        <f>+'2.2 PMA AZIENDA'!A146</f>
        <v>Cantina1</v>
      </c>
      <c r="B15" s="185">
        <v>0</v>
      </c>
      <c r="C15" s="185">
        <v>0</v>
      </c>
      <c r="D15" s="185">
        <v>0</v>
      </c>
      <c r="E15" s="185">
        <v>0</v>
      </c>
      <c r="F15" s="185">
        <v>0</v>
      </c>
      <c r="G15" s="185">
        <v>0</v>
      </c>
      <c r="H15" s="269">
        <f t="shared" si="1"/>
        <v>0</v>
      </c>
      <c r="I15" s="32" t="str">
        <f>+'2.2 PMA AZIENDA'!F146</f>
        <v xml:space="preserve"> </v>
      </c>
      <c r="J15" s="159">
        <f>+'2.2 PMA AZIENDA'!G146</f>
        <v>0</v>
      </c>
      <c r="K15" s="185">
        <v>0</v>
      </c>
      <c r="L15" s="273">
        <f t="shared" si="0"/>
        <v>0</v>
      </c>
      <c r="M15" s="38"/>
      <c r="N15" s="151" t="str">
        <f>+'2.2 PMA AZIENDA'!S146</f>
        <v>Cantina1</v>
      </c>
      <c r="O15" s="185">
        <v>0</v>
      </c>
      <c r="P15" s="185">
        <v>0</v>
      </c>
      <c r="Q15" s="185">
        <v>0</v>
      </c>
      <c r="R15" s="185">
        <v>0</v>
      </c>
      <c r="S15" s="185">
        <v>0</v>
      </c>
      <c r="T15" s="185">
        <v>0</v>
      </c>
      <c r="U15" s="272">
        <f t="shared" si="2"/>
        <v>0</v>
      </c>
      <c r="V15" s="20" t="str">
        <f>+'2.2 PMA AZIENDA'!X146</f>
        <v xml:space="preserve"> </v>
      </c>
      <c r="W15" s="244">
        <f>+'2.2 PMA AZIENDA'!Y146</f>
        <v>0</v>
      </c>
      <c r="X15" s="185">
        <v>0</v>
      </c>
      <c r="Y15" s="274">
        <f t="shared" si="3"/>
        <v>0</v>
      </c>
      <c r="Z15" s="38"/>
    </row>
    <row r="16" spans="1:26">
      <c r="A16" s="23" t="str">
        <f>+'2.2 PMA AZIENDA'!A147</f>
        <v>Cantina2</v>
      </c>
      <c r="B16" s="185">
        <v>0</v>
      </c>
      <c r="C16" s="185">
        <v>0</v>
      </c>
      <c r="D16" s="185">
        <v>0</v>
      </c>
      <c r="E16" s="185">
        <v>0</v>
      </c>
      <c r="F16" s="185">
        <v>0</v>
      </c>
      <c r="G16" s="185">
        <v>0</v>
      </c>
      <c r="H16" s="269">
        <f t="shared" si="1"/>
        <v>0</v>
      </c>
      <c r="I16" s="32" t="str">
        <f>+'2.2 PMA AZIENDA'!F147</f>
        <v xml:space="preserve"> </v>
      </c>
      <c r="J16" s="159">
        <f>+'2.2 PMA AZIENDA'!G147</f>
        <v>0</v>
      </c>
      <c r="K16" s="185">
        <v>0</v>
      </c>
      <c r="L16" s="273">
        <f t="shared" si="0"/>
        <v>0</v>
      </c>
      <c r="M16" s="38"/>
      <c r="N16" s="151" t="str">
        <f>+'2.2 PMA AZIENDA'!S147</f>
        <v>Cantina2</v>
      </c>
      <c r="O16" s="185">
        <v>0</v>
      </c>
      <c r="P16" s="185">
        <v>0</v>
      </c>
      <c r="Q16" s="185">
        <v>0</v>
      </c>
      <c r="R16" s="185">
        <v>0</v>
      </c>
      <c r="S16" s="185">
        <v>0</v>
      </c>
      <c r="T16" s="185">
        <v>0</v>
      </c>
      <c r="U16" s="272">
        <f t="shared" si="2"/>
        <v>0</v>
      </c>
      <c r="V16" s="20" t="str">
        <f>+'2.2 PMA AZIENDA'!X147</f>
        <v xml:space="preserve"> </v>
      </c>
      <c r="W16" s="244">
        <f>+'2.2 PMA AZIENDA'!Y147</f>
        <v>0</v>
      </c>
      <c r="X16" s="185">
        <v>0</v>
      </c>
      <c r="Y16" s="274">
        <f t="shared" si="3"/>
        <v>0</v>
      </c>
      <c r="Z16" s="38"/>
    </row>
    <row r="17" spans="1:26">
      <c r="A17" s="23" t="str">
        <f>+'2.2 PMA AZIENDA'!A148</f>
        <v>Cantina3</v>
      </c>
      <c r="B17" s="185">
        <v>0</v>
      </c>
      <c r="C17" s="185">
        <v>0</v>
      </c>
      <c r="D17" s="185">
        <v>0</v>
      </c>
      <c r="E17" s="185">
        <v>0</v>
      </c>
      <c r="F17" s="185">
        <v>0</v>
      </c>
      <c r="G17" s="185">
        <v>0</v>
      </c>
      <c r="H17" s="269">
        <f t="shared" si="1"/>
        <v>0</v>
      </c>
      <c r="I17" s="32" t="str">
        <f>+'2.2 PMA AZIENDA'!F148</f>
        <v xml:space="preserve"> </v>
      </c>
      <c r="J17" s="159">
        <f>+'2.2 PMA AZIENDA'!G148</f>
        <v>0</v>
      </c>
      <c r="K17" s="185">
        <v>0</v>
      </c>
      <c r="L17" s="273">
        <f t="shared" si="0"/>
        <v>0</v>
      </c>
      <c r="M17" s="38"/>
      <c r="N17" s="151" t="str">
        <f>+'2.2 PMA AZIENDA'!S148</f>
        <v>Cantina3</v>
      </c>
      <c r="O17" s="185">
        <v>0</v>
      </c>
      <c r="P17" s="185">
        <v>0</v>
      </c>
      <c r="Q17" s="185">
        <v>0</v>
      </c>
      <c r="R17" s="185">
        <v>0</v>
      </c>
      <c r="S17" s="185">
        <v>0</v>
      </c>
      <c r="T17" s="185">
        <v>0</v>
      </c>
      <c r="U17" s="272">
        <f t="shared" si="2"/>
        <v>0</v>
      </c>
      <c r="V17" s="20" t="str">
        <f>+'2.2 PMA AZIENDA'!X148</f>
        <v xml:space="preserve"> </v>
      </c>
      <c r="W17" s="244">
        <f>+'2.2 PMA AZIENDA'!Y148</f>
        <v>0</v>
      </c>
      <c r="X17" s="185">
        <v>0</v>
      </c>
      <c r="Y17" s="274">
        <f t="shared" si="3"/>
        <v>0</v>
      </c>
      <c r="Z17" s="38"/>
    </row>
    <row r="18" spans="1:26">
      <c r="A18" s="23" t="str">
        <f>+'2.2 PMA AZIENDA'!A149</f>
        <v>Cantina4</v>
      </c>
      <c r="B18" s="185">
        <v>0</v>
      </c>
      <c r="C18" s="185">
        <v>0</v>
      </c>
      <c r="D18" s="185">
        <v>0</v>
      </c>
      <c r="E18" s="185">
        <v>0</v>
      </c>
      <c r="F18" s="185">
        <v>0</v>
      </c>
      <c r="G18" s="185">
        <v>0</v>
      </c>
      <c r="H18" s="269">
        <f t="shared" si="1"/>
        <v>0</v>
      </c>
      <c r="I18" s="32" t="str">
        <f>+'2.2 PMA AZIENDA'!F149</f>
        <v xml:space="preserve"> </v>
      </c>
      <c r="J18" s="159">
        <f>+'2.2 PMA AZIENDA'!G149</f>
        <v>0</v>
      </c>
      <c r="K18" s="185">
        <v>0</v>
      </c>
      <c r="L18" s="273">
        <f t="shared" si="0"/>
        <v>0</v>
      </c>
      <c r="M18" s="38"/>
      <c r="N18" s="151" t="str">
        <f>+'2.2 PMA AZIENDA'!S149</f>
        <v>Cantina4</v>
      </c>
      <c r="O18" s="185">
        <v>0</v>
      </c>
      <c r="P18" s="185">
        <v>0</v>
      </c>
      <c r="Q18" s="185">
        <v>0</v>
      </c>
      <c r="R18" s="185">
        <v>0</v>
      </c>
      <c r="S18" s="185">
        <v>0</v>
      </c>
      <c r="T18" s="185">
        <v>0</v>
      </c>
      <c r="U18" s="272">
        <f t="shared" si="2"/>
        <v>0</v>
      </c>
      <c r="V18" s="20" t="str">
        <f>+'2.2 PMA AZIENDA'!X149</f>
        <v xml:space="preserve"> </v>
      </c>
      <c r="W18" s="244">
        <f>+'2.2 PMA AZIENDA'!Y149</f>
        <v>0</v>
      </c>
      <c r="X18" s="185">
        <v>0</v>
      </c>
      <c r="Y18" s="274">
        <f t="shared" si="3"/>
        <v>0</v>
      </c>
      <c r="Z18" s="38"/>
    </row>
    <row r="19" spans="1:26">
      <c r="A19" s="23" t="str">
        <f>+'2.2 PMA AZIENDA'!A150</f>
        <v>Cantina5</v>
      </c>
      <c r="B19" s="185">
        <v>0</v>
      </c>
      <c r="C19" s="185">
        <v>0</v>
      </c>
      <c r="D19" s="185">
        <v>0</v>
      </c>
      <c r="E19" s="185">
        <v>0</v>
      </c>
      <c r="F19" s="185">
        <v>0</v>
      </c>
      <c r="G19" s="185">
        <v>0</v>
      </c>
      <c r="H19" s="269">
        <f t="shared" si="1"/>
        <v>0</v>
      </c>
      <c r="I19" s="32" t="str">
        <f>+'2.2 PMA AZIENDA'!F150</f>
        <v xml:space="preserve"> </v>
      </c>
      <c r="J19" s="159">
        <f>+'2.2 PMA AZIENDA'!G150</f>
        <v>0</v>
      </c>
      <c r="K19" s="185">
        <v>0</v>
      </c>
      <c r="L19" s="273">
        <f t="shared" si="0"/>
        <v>0</v>
      </c>
      <c r="M19" s="38"/>
      <c r="N19" s="151" t="str">
        <f>+'2.2 PMA AZIENDA'!S150</f>
        <v>Cantina5</v>
      </c>
      <c r="O19" s="185">
        <v>0</v>
      </c>
      <c r="P19" s="185">
        <v>0</v>
      </c>
      <c r="Q19" s="185">
        <v>0</v>
      </c>
      <c r="R19" s="185">
        <v>0</v>
      </c>
      <c r="S19" s="185">
        <v>0</v>
      </c>
      <c r="T19" s="185">
        <v>0</v>
      </c>
      <c r="U19" s="272">
        <f t="shared" si="2"/>
        <v>0</v>
      </c>
      <c r="V19" s="20" t="str">
        <f>+'2.2 PMA AZIENDA'!X150</f>
        <v xml:space="preserve"> </v>
      </c>
      <c r="W19" s="244">
        <f>+'2.2 PMA AZIENDA'!Y150</f>
        <v>0</v>
      </c>
      <c r="X19" s="185">
        <v>0</v>
      </c>
      <c r="Y19" s="274">
        <f t="shared" si="3"/>
        <v>0</v>
      </c>
      <c r="Z19" s="38"/>
    </row>
    <row r="20" spans="1:26">
      <c r="A20" s="23" t="str">
        <f>+'2.2 PMA AZIENDA'!A151</f>
        <v>Laboratorio di trasformazione 1</v>
      </c>
      <c r="B20" s="185">
        <v>0</v>
      </c>
      <c r="C20" s="185">
        <v>0</v>
      </c>
      <c r="D20" s="185">
        <v>0</v>
      </c>
      <c r="E20" s="185">
        <v>0</v>
      </c>
      <c r="F20" s="185">
        <v>0</v>
      </c>
      <c r="G20" s="185">
        <v>0</v>
      </c>
      <c r="H20" s="269">
        <f t="shared" si="1"/>
        <v>0</v>
      </c>
      <c r="I20" s="32" t="str">
        <f>+'2.2 PMA AZIENDA'!F151</f>
        <v xml:space="preserve"> </v>
      </c>
      <c r="J20" s="159">
        <f>+'2.2 PMA AZIENDA'!G151</f>
        <v>0</v>
      </c>
      <c r="K20" s="185">
        <v>0</v>
      </c>
      <c r="L20" s="273">
        <f t="shared" si="0"/>
        <v>0</v>
      </c>
      <c r="M20" s="38"/>
      <c r="N20" s="151" t="str">
        <f>+'2.2 PMA AZIENDA'!S151</f>
        <v>Laboratorio di trasformazione 1</v>
      </c>
      <c r="O20" s="185">
        <v>0</v>
      </c>
      <c r="P20" s="185">
        <v>0</v>
      </c>
      <c r="Q20" s="185">
        <v>0</v>
      </c>
      <c r="R20" s="185">
        <v>0</v>
      </c>
      <c r="S20" s="185">
        <v>0</v>
      </c>
      <c r="T20" s="185">
        <v>0</v>
      </c>
      <c r="U20" s="272">
        <f t="shared" si="2"/>
        <v>0</v>
      </c>
      <c r="V20" s="20" t="str">
        <f>+'2.2 PMA AZIENDA'!X151</f>
        <v xml:space="preserve"> </v>
      </c>
      <c r="W20" s="244">
        <f>+'2.2 PMA AZIENDA'!Y151</f>
        <v>0</v>
      </c>
      <c r="X20" s="185">
        <v>0</v>
      </c>
      <c r="Y20" s="274">
        <f t="shared" si="3"/>
        <v>0</v>
      </c>
      <c r="Z20" s="38"/>
    </row>
    <row r="21" spans="1:26">
      <c r="A21" s="23" t="str">
        <f>+'2.2 PMA AZIENDA'!A152</f>
        <v>Laboratorio di trasformazione 2</v>
      </c>
      <c r="B21" s="185">
        <v>0</v>
      </c>
      <c r="C21" s="185">
        <v>0</v>
      </c>
      <c r="D21" s="185">
        <v>0</v>
      </c>
      <c r="E21" s="185">
        <v>0</v>
      </c>
      <c r="F21" s="185">
        <v>0</v>
      </c>
      <c r="G21" s="185">
        <v>0</v>
      </c>
      <c r="H21" s="269">
        <f t="shared" si="1"/>
        <v>0</v>
      </c>
      <c r="I21" s="32" t="str">
        <f>+'2.2 PMA AZIENDA'!F152</f>
        <v xml:space="preserve"> </v>
      </c>
      <c r="J21" s="159">
        <f>+'2.2 PMA AZIENDA'!G152</f>
        <v>0</v>
      </c>
      <c r="K21" s="185">
        <v>0</v>
      </c>
      <c r="L21" s="273">
        <f t="shared" si="0"/>
        <v>0</v>
      </c>
      <c r="M21" s="38"/>
      <c r="N21" s="151" t="str">
        <f>+'2.2 PMA AZIENDA'!S152</f>
        <v>Laboratorio di trasformazione 2</v>
      </c>
      <c r="O21" s="185">
        <v>0</v>
      </c>
      <c r="P21" s="185">
        <v>0</v>
      </c>
      <c r="Q21" s="185">
        <v>0</v>
      </c>
      <c r="R21" s="185">
        <v>0</v>
      </c>
      <c r="S21" s="185">
        <v>0</v>
      </c>
      <c r="T21" s="185">
        <v>0</v>
      </c>
      <c r="U21" s="272">
        <f t="shared" si="2"/>
        <v>0</v>
      </c>
      <c r="V21" s="20" t="str">
        <f>+'2.2 PMA AZIENDA'!X152</f>
        <v xml:space="preserve"> </v>
      </c>
      <c r="W21" s="244">
        <f>+'2.2 PMA AZIENDA'!Y152</f>
        <v>0</v>
      </c>
      <c r="X21" s="185">
        <v>0</v>
      </c>
      <c r="Y21" s="274">
        <f t="shared" si="3"/>
        <v>0</v>
      </c>
      <c r="Z21" s="38"/>
    </row>
    <row r="22" spans="1:26">
      <c r="A22" s="23" t="str">
        <f>+'2.2 PMA AZIENDA'!A153</f>
        <v>Laboratorio di trasformazione 3</v>
      </c>
      <c r="B22" s="185">
        <v>0</v>
      </c>
      <c r="C22" s="185">
        <v>0</v>
      </c>
      <c r="D22" s="185">
        <v>0</v>
      </c>
      <c r="E22" s="185">
        <v>0</v>
      </c>
      <c r="F22" s="185">
        <v>0</v>
      </c>
      <c r="G22" s="185">
        <v>0</v>
      </c>
      <c r="H22" s="269">
        <f t="shared" si="1"/>
        <v>0</v>
      </c>
      <c r="I22" s="32" t="str">
        <f>+'2.2 PMA AZIENDA'!F153</f>
        <v xml:space="preserve"> </v>
      </c>
      <c r="J22" s="159">
        <f>+'2.2 PMA AZIENDA'!G153</f>
        <v>0</v>
      </c>
      <c r="K22" s="185">
        <v>0</v>
      </c>
      <c r="L22" s="273">
        <f t="shared" si="0"/>
        <v>0</v>
      </c>
      <c r="M22" s="38"/>
      <c r="N22" s="151" t="str">
        <f>+'2.2 PMA AZIENDA'!S153</f>
        <v>Laboratorio di trasformazione 3</v>
      </c>
      <c r="O22" s="185">
        <v>0</v>
      </c>
      <c r="P22" s="185">
        <v>0</v>
      </c>
      <c r="Q22" s="185">
        <v>0</v>
      </c>
      <c r="R22" s="185">
        <v>0</v>
      </c>
      <c r="S22" s="185">
        <v>0</v>
      </c>
      <c r="T22" s="185">
        <v>0</v>
      </c>
      <c r="U22" s="272">
        <f t="shared" si="2"/>
        <v>0</v>
      </c>
      <c r="V22" s="20" t="str">
        <f>+'2.2 PMA AZIENDA'!X153</f>
        <v xml:space="preserve"> </v>
      </c>
      <c r="W22" s="244">
        <f>+'2.2 PMA AZIENDA'!Y153</f>
        <v>0</v>
      </c>
      <c r="X22" s="185">
        <v>0</v>
      </c>
      <c r="Y22" s="274">
        <f t="shared" si="3"/>
        <v>0</v>
      </c>
      <c r="Z22" s="38"/>
    </row>
    <row r="23" spans="1:26">
      <c r="A23" s="23" t="str">
        <f>+'2.2 PMA AZIENDA'!A154</f>
        <v>Laboratorio di trasformazione 4</v>
      </c>
      <c r="B23" s="185">
        <v>0</v>
      </c>
      <c r="C23" s="185">
        <v>0</v>
      </c>
      <c r="D23" s="185">
        <v>0</v>
      </c>
      <c r="E23" s="185">
        <v>0</v>
      </c>
      <c r="F23" s="185">
        <v>0</v>
      </c>
      <c r="G23" s="185">
        <v>0</v>
      </c>
      <c r="H23" s="269">
        <f t="shared" si="1"/>
        <v>0</v>
      </c>
      <c r="I23" s="32" t="str">
        <f>+'2.2 PMA AZIENDA'!F154</f>
        <v xml:space="preserve"> </v>
      </c>
      <c r="J23" s="159">
        <f>+'2.2 PMA AZIENDA'!G154</f>
        <v>0</v>
      </c>
      <c r="K23" s="185">
        <v>0</v>
      </c>
      <c r="L23" s="273">
        <f t="shared" si="0"/>
        <v>0</v>
      </c>
      <c r="M23" s="38"/>
      <c r="N23" s="151" t="str">
        <f>+'2.2 PMA AZIENDA'!S154</f>
        <v>Laboratorio di trasformazione 4</v>
      </c>
      <c r="O23" s="185">
        <v>0</v>
      </c>
      <c r="P23" s="185">
        <v>0</v>
      </c>
      <c r="Q23" s="185">
        <v>0</v>
      </c>
      <c r="R23" s="185">
        <v>0</v>
      </c>
      <c r="S23" s="185">
        <v>0</v>
      </c>
      <c r="T23" s="185">
        <v>0</v>
      </c>
      <c r="U23" s="272">
        <f t="shared" si="2"/>
        <v>0</v>
      </c>
      <c r="V23" s="20" t="str">
        <f>+'2.2 PMA AZIENDA'!X154</f>
        <v xml:space="preserve"> </v>
      </c>
      <c r="W23" s="244">
        <f>+'2.2 PMA AZIENDA'!Y154</f>
        <v>0</v>
      </c>
      <c r="X23" s="185">
        <v>0</v>
      </c>
      <c r="Y23" s="274">
        <f t="shared" si="3"/>
        <v>0</v>
      </c>
      <c r="Z23" s="38"/>
    </row>
    <row r="24" spans="1:26">
      <c r="A24" s="23" t="str">
        <f>+'2.2 PMA AZIENDA'!A155</f>
        <v>Laboratorio di trasformazione 5</v>
      </c>
      <c r="B24" s="185">
        <v>0</v>
      </c>
      <c r="C24" s="185">
        <v>0</v>
      </c>
      <c r="D24" s="185">
        <v>0</v>
      </c>
      <c r="E24" s="185">
        <v>0</v>
      </c>
      <c r="F24" s="185">
        <v>0</v>
      </c>
      <c r="G24" s="185">
        <v>0</v>
      </c>
      <c r="H24" s="269">
        <f t="shared" si="1"/>
        <v>0</v>
      </c>
      <c r="I24" s="32" t="str">
        <f>+'2.2 PMA AZIENDA'!F155</f>
        <v xml:space="preserve"> </v>
      </c>
      <c r="J24" s="159">
        <f>+'2.2 PMA AZIENDA'!G155</f>
        <v>0</v>
      </c>
      <c r="K24" s="185">
        <v>0</v>
      </c>
      <c r="L24" s="273">
        <f t="shared" si="0"/>
        <v>0</v>
      </c>
      <c r="M24" s="38"/>
      <c r="N24" s="151" t="str">
        <f>+'2.2 PMA AZIENDA'!S155</f>
        <v>Laboratorio di trasformazione 5</v>
      </c>
      <c r="O24" s="185">
        <v>0</v>
      </c>
      <c r="P24" s="185">
        <v>0</v>
      </c>
      <c r="Q24" s="185">
        <v>0</v>
      </c>
      <c r="R24" s="185">
        <v>0</v>
      </c>
      <c r="S24" s="185">
        <v>0</v>
      </c>
      <c r="T24" s="185">
        <v>0</v>
      </c>
      <c r="U24" s="272">
        <f t="shared" si="2"/>
        <v>0</v>
      </c>
      <c r="V24" s="20" t="str">
        <f>+'2.2 PMA AZIENDA'!X155</f>
        <v xml:space="preserve"> </v>
      </c>
      <c r="W24" s="244">
        <f>+'2.2 PMA AZIENDA'!Y155</f>
        <v>0</v>
      </c>
      <c r="X24" s="185">
        <v>0</v>
      </c>
      <c r="Y24" s="274">
        <f t="shared" si="3"/>
        <v>0</v>
      </c>
      <c r="Z24" s="38"/>
    </row>
    <row r="25" spans="1:26">
      <c r="A25" s="23" t="str">
        <f>+'2.2 PMA AZIENDA'!A156</f>
        <v>Vendita diretta 1</v>
      </c>
      <c r="B25" s="185">
        <v>0</v>
      </c>
      <c r="C25" s="185">
        <v>0</v>
      </c>
      <c r="D25" s="185">
        <v>0</v>
      </c>
      <c r="E25" s="185">
        <v>0</v>
      </c>
      <c r="F25" s="185">
        <v>0</v>
      </c>
      <c r="G25" s="185">
        <v>0</v>
      </c>
      <c r="H25" s="269">
        <f t="shared" si="1"/>
        <v>0</v>
      </c>
      <c r="I25" s="32" t="str">
        <f>+'2.2 PMA AZIENDA'!F156</f>
        <v xml:space="preserve"> </v>
      </c>
      <c r="J25" s="159">
        <f>+'2.2 PMA AZIENDA'!G156</f>
        <v>0</v>
      </c>
      <c r="K25" s="185">
        <v>0</v>
      </c>
      <c r="L25" s="273">
        <f t="shared" si="0"/>
        <v>0</v>
      </c>
      <c r="M25" s="38"/>
      <c r="N25" s="151" t="str">
        <f>+'2.2 PMA AZIENDA'!S156</f>
        <v>Vendita diretta 1</v>
      </c>
      <c r="O25" s="185">
        <v>0</v>
      </c>
      <c r="P25" s="185">
        <v>0</v>
      </c>
      <c r="Q25" s="185">
        <v>0</v>
      </c>
      <c r="R25" s="185">
        <v>0</v>
      </c>
      <c r="S25" s="185">
        <v>0</v>
      </c>
      <c r="T25" s="185">
        <v>0</v>
      </c>
      <c r="U25" s="272">
        <f t="shared" si="2"/>
        <v>0</v>
      </c>
      <c r="V25" s="20" t="str">
        <f>+'2.2 PMA AZIENDA'!X156</f>
        <v xml:space="preserve"> </v>
      </c>
      <c r="W25" s="244">
        <f>+'2.2 PMA AZIENDA'!Y156</f>
        <v>0</v>
      </c>
      <c r="X25" s="185">
        <v>0</v>
      </c>
      <c r="Y25" s="274">
        <f t="shared" si="3"/>
        <v>0</v>
      </c>
      <c r="Z25" s="38"/>
    </row>
    <row r="26" spans="1:26">
      <c r="A26" s="23" t="str">
        <f>+'2.2 PMA AZIENDA'!A157</f>
        <v>Vendita diretta 2</v>
      </c>
      <c r="B26" s="185">
        <v>0</v>
      </c>
      <c r="C26" s="185">
        <v>0</v>
      </c>
      <c r="D26" s="185">
        <v>0</v>
      </c>
      <c r="E26" s="185">
        <v>0</v>
      </c>
      <c r="F26" s="185">
        <v>0</v>
      </c>
      <c r="G26" s="185">
        <v>0</v>
      </c>
      <c r="H26" s="269">
        <f t="shared" si="1"/>
        <v>0</v>
      </c>
      <c r="I26" s="32" t="str">
        <f>+'2.2 PMA AZIENDA'!F157</f>
        <v xml:space="preserve"> </v>
      </c>
      <c r="J26" s="159">
        <f>+'2.2 PMA AZIENDA'!G157</f>
        <v>0</v>
      </c>
      <c r="K26" s="185">
        <v>0</v>
      </c>
      <c r="L26" s="273">
        <f t="shared" si="0"/>
        <v>0</v>
      </c>
      <c r="M26" s="38"/>
      <c r="N26" s="151" t="str">
        <f>+'2.2 PMA AZIENDA'!S157</f>
        <v>Vendita diretta 2</v>
      </c>
      <c r="O26" s="185">
        <v>0</v>
      </c>
      <c r="P26" s="185">
        <v>0</v>
      </c>
      <c r="Q26" s="185">
        <v>0</v>
      </c>
      <c r="R26" s="185">
        <v>0</v>
      </c>
      <c r="S26" s="185">
        <v>0</v>
      </c>
      <c r="T26" s="185">
        <v>0</v>
      </c>
      <c r="U26" s="272">
        <f t="shared" si="2"/>
        <v>0</v>
      </c>
      <c r="V26" s="20" t="str">
        <f>+'2.2 PMA AZIENDA'!X157</f>
        <v xml:space="preserve"> </v>
      </c>
      <c r="W26" s="244">
        <f>+'2.2 PMA AZIENDA'!Y157</f>
        <v>0</v>
      </c>
      <c r="X26" s="185">
        <v>0</v>
      </c>
      <c r="Y26" s="274">
        <f t="shared" si="3"/>
        <v>0</v>
      </c>
      <c r="Z26" s="38"/>
    </row>
    <row r="27" spans="1:26">
      <c r="A27" s="23" t="str">
        <f>+'2.2 PMA AZIENDA'!A158</f>
        <v>Vendita diretta 3</v>
      </c>
      <c r="B27" s="185">
        <v>0</v>
      </c>
      <c r="C27" s="185">
        <v>0</v>
      </c>
      <c r="D27" s="185">
        <v>0</v>
      </c>
      <c r="E27" s="185">
        <v>0</v>
      </c>
      <c r="F27" s="185">
        <v>0</v>
      </c>
      <c r="G27" s="185">
        <v>0</v>
      </c>
      <c r="H27" s="269">
        <f t="shared" si="1"/>
        <v>0</v>
      </c>
      <c r="I27" s="32" t="str">
        <f>+'2.2 PMA AZIENDA'!F158</f>
        <v xml:space="preserve"> </v>
      </c>
      <c r="J27" s="159">
        <f>+'2.2 PMA AZIENDA'!G158</f>
        <v>0</v>
      </c>
      <c r="K27" s="185">
        <v>0</v>
      </c>
      <c r="L27" s="273">
        <f t="shared" si="0"/>
        <v>0</v>
      </c>
      <c r="M27" s="38"/>
      <c r="N27" s="151" t="str">
        <f>+'2.2 PMA AZIENDA'!S158</f>
        <v>Vendita diretta 3</v>
      </c>
      <c r="O27" s="185">
        <v>0</v>
      </c>
      <c r="P27" s="185">
        <v>0</v>
      </c>
      <c r="Q27" s="185">
        <v>0</v>
      </c>
      <c r="R27" s="185">
        <v>0</v>
      </c>
      <c r="S27" s="185">
        <v>0</v>
      </c>
      <c r="T27" s="185">
        <v>0</v>
      </c>
      <c r="U27" s="272">
        <f t="shared" si="2"/>
        <v>0</v>
      </c>
      <c r="V27" s="20" t="str">
        <f>+'2.2 PMA AZIENDA'!X158</f>
        <v xml:space="preserve"> </v>
      </c>
      <c r="W27" s="244">
        <f>+'2.2 PMA AZIENDA'!Y158</f>
        <v>0</v>
      </c>
      <c r="X27" s="185">
        <v>0</v>
      </c>
      <c r="Y27" s="274">
        <f t="shared" si="3"/>
        <v>0</v>
      </c>
      <c r="Z27" s="38"/>
    </row>
    <row r="28" spans="1:26">
      <c r="A28" s="23" t="str">
        <f>+'2.2 PMA AZIENDA'!A159</f>
        <v>Vendita diretta 4</v>
      </c>
      <c r="B28" s="185">
        <v>0</v>
      </c>
      <c r="C28" s="185">
        <v>0</v>
      </c>
      <c r="D28" s="185">
        <v>0</v>
      </c>
      <c r="E28" s="185">
        <v>0</v>
      </c>
      <c r="F28" s="185">
        <v>0</v>
      </c>
      <c r="G28" s="185">
        <v>0</v>
      </c>
      <c r="H28" s="269">
        <f t="shared" si="1"/>
        <v>0</v>
      </c>
      <c r="I28" s="32" t="str">
        <f>+'2.2 PMA AZIENDA'!F159</f>
        <v xml:space="preserve"> </v>
      </c>
      <c r="J28" s="159">
        <f>+'2.2 PMA AZIENDA'!G159</f>
        <v>0</v>
      </c>
      <c r="K28" s="185">
        <v>0</v>
      </c>
      <c r="L28" s="273">
        <f t="shared" si="0"/>
        <v>0</v>
      </c>
      <c r="M28" s="38"/>
      <c r="N28" s="151" t="str">
        <f>+'2.2 PMA AZIENDA'!S159</f>
        <v>Vendita diretta 4</v>
      </c>
      <c r="O28" s="185">
        <v>0</v>
      </c>
      <c r="P28" s="185">
        <v>0</v>
      </c>
      <c r="Q28" s="185">
        <v>0</v>
      </c>
      <c r="R28" s="185">
        <v>0</v>
      </c>
      <c r="S28" s="185">
        <v>0</v>
      </c>
      <c r="T28" s="185">
        <v>0</v>
      </c>
      <c r="U28" s="272">
        <f t="shared" si="2"/>
        <v>0</v>
      </c>
      <c r="V28" s="20" t="str">
        <f>+'2.2 PMA AZIENDA'!X159</f>
        <v xml:space="preserve"> </v>
      </c>
      <c r="W28" s="244">
        <f>+'2.2 PMA AZIENDA'!Y159</f>
        <v>0</v>
      </c>
      <c r="X28" s="185">
        <v>0</v>
      </c>
      <c r="Y28" s="274">
        <f t="shared" si="3"/>
        <v>0</v>
      </c>
      <c r="Z28" s="38"/>
    </row>
    <row r="29" spans="1:26">
      <c r="A29" s="23" t="str">
        <f>+'2.2 PMA AZIENDA'!A160</f>
        <v>Vendita diretta 5</v>
      </c>
      <c r="B29" s="185">
        <v>0</v>
      </c>
      <c r="C29" s="185">
        <v>0</v>
      </c>
      <c r="D29" s="185">
        <v>0</v>
      </c>
      <c r="E29" s="185">
        <v>0</v>
      </c>
      <c r="F29" s="185">
        <v>0</v>
      </c>
      <c r="G29" s="185">
        <v>0</v>
      </c>
      <c r="H29" s="269">
        <f t="shared" si="1"/>
        <v>0</v>
      </c>
      <c r="I29" s="32" t="str">
        <f>+'2.2 PMA AZIENDA'!F160</f>
        <v xml:space="preserve"> </v>
      </c>
      <c r="J29" s="159">
        <f>+'2.2 PMA AZIENDA'!G160</f>
        <v>0</v>
      </c>
      <c r="K29" s="185">
        <v>0</v>
      </c>
      <c r="L29" s="273">
        <f t="shared" si="0"/>
        <v>0</v>
      </c>
      <c r="M29" s="38"/>
      <c r="N29" s="151" t="str">
        <f>+'2.2 PMA AZIENDA'!S160</f>
        <v>Vendita diretta 5</v>
      </c>
      <c r="O29" s="185">
        <v>0</v>
      </c>
      <c r="P29" s="185">
        <v>0</v>
      </c>
      <c r="Q29" s="185">
        <v>0</v>
      </c>
      <c r="R29" s="185">
        <v>0</v>
      </c>
      <c r="S29" s="185">
        <v>0</v>
      </c>
      <c r="T29" s="185">
        <v>0</v>
      </c>
      <c r="U29" s="272">
        <f t="shared" si="2"/>
        <v>0</v>
      </c>
      <c r="V29" s="20" t="str">
        <f>+'2.2 PMA AZIENDA'!X160</f>
        <v xml:space="preserve"> </v>
      </c>
      <c r="W29" s="244">
        <f>+'2.2 PMA AZIENDA'!Y160</f>
        <v>0</v>
      </c>
      <c r="X29" s="185">
        <v>0</v>
      </c>
      <c r="Y29" s="274">
        <f t="shared" si="3"/>
        <v>0</v>
      </c>
      <c r="Z29" s="38"/>
    </row>
    <row r="30" spans="1:26">
      <c r="A30" s="23" t="str">
        <f>+'2.2 PMA AZIENDA'!A161</f>
        <v>Produzione da FER (biogas ecc.)</v>
      </c>
      <c r="B30" s="185">
        <v>0</v>
      </c>
      <c r="C30" s="185">
        <v>0</v>
      </c>
      <c r="D30" s="185">
        <v>0</v>
      </c>
      <c r="E30" s="185">
        <v>0</v>
      </c>
      <c r="F30" s="185">
        <v>0</v>
      </c>
      <c r="G30" s="185">
        <v>0</v>
      </c>
      <c r="H30" s="269">
        <f t="shared" si="1"/>
        <v>0</v>
      </c>
      <c r="I30" s="32" t="str">
        <f>+'2.2 PMA AZIENDA'!F161</f>
        <v xml:space="preserve"> </v>
      </c>
      <c r="J30" s="159">
        <f>+'2.2 PMA AZIENDA'!G161</f>
        <v>0</v>
      </c>
      <c r="K30" s="185">
        <v>0</v>
      </c>
      <c r="L30" s="273">
        <f t="shared" si="0"/>
        <v>0</v>
      </c>
      <c r="M30" s="38"/>
      <c r="N30" s="151" t="str">
        <f>+'2.2 PMA AZIENDA'!S161</f>
        <v>Produzione da FER (biogas ecc.)</v>
      </c>
      <c r="O30" s="185">
        <v>0</v>
      </c>
      <c r="P30" s="185">
        <v>0</v>
      </c>
      <c r="Q30" s="185">
        <v>0</v>
      </c>
      <c r="R30" s="185">
        <v>0</v>
      </c>
      <c r="S30" s="185">
        <v>0</v>
      </c>
      <c r="T30" s="185">
        <v>0</v>
      </c>
      <c r="U30" s="272">
        <f t="shared" si="2"/>
        <v>0</v>
      </c>
      <c r="V30" s="20" t="str">
        <f>+'2.2 PMA AZIENDA'!X161</f>
        <v xml:space="preserve"> </v>
      </c>
      <c r="W30" s="244">
        <f>+'2.2 PMA AZIENDA'!Y161</f>
        <v>0</v>
      </c>
      <c r="X30" s="185">
        <v>0</v>
      </c>
      <c r="Y30" s="274">
        <f t="shared" si="3"/>
        <v>0</v>
      </c>
      <c r="Z30" s="38"/>
    </row>
    <row r="31" spans="1:26">
      <c r="A31" s="23" t="str">
        <f>+'2.2 PMA AZIENDA'!A162</f>
        <v>Altro</v>
      </c>
      <c r="B31" s="185">
        <v>0</v>
      </c>
      <c r="C31" s="185">
        <v>0</v>
      </c>
      <c r="D31" s="185">
        <v>0</v>
      </c>
      <c r="E31" s="185">
        <v>0</v>
      </c>
      <c r="F31" s="185">
        <v>0</v>
      </c>
      <c r="G31" s="185">
        <v>0</v>
      </c>
      <c r="H31" s="269">
        <f t="shared" si="1"/>
        <v>0</v>
      </c>
      <c r="I31" s="32" t="str">
        <f>+'2.2 PMA AZIENDA'!F162</f>
        <v xml:space="preserve"> </v>
      </c>
      <c r="J31" s="159">
        <f>+'2.2 PMA AZIENDA'!G162</f>
        <v>0</v>
      </c>
      <c r="K31" s="185">
        <v>0</v>
      </c>
      <c r="L31" s="273">
        <f t="shared" si="0"/>
        <v>0</v>
      </c>
      <c r="M31" s="38"/>
      <c r="N31" s="151" t="str">
        <f>+'2.2 PMA AZIENDA'!S162</f>
        <v>Altro</v>
      </c>
      <c r="O31" s="185">
        <v>0</v>
      </c>
      <c r="P31" s="185">
        <v>0</v>
      </c>
      <c r="Q31" s="185">
        <v>0</v>
      </c>
      <c r="R31" s="185">
        <v>0</v>
      </c>
      <c r="S31" s="185">
        <v>0</v>
      </c>
      <c r="T31" s="185">
        <v>0</v>
      </c>
      <c r="U31" s="272">
        <f t="shared" si="2"/>
        <v>0</v>
      </c>
      <c r="V31" s="20" t="str">
        <f>+'2.2 PMA AZIENDA'!X162</f>
        <v xml:space="preserve"> </v>
      </c>
      <c r="W31" s="244">
        <f>+'2.2 PMA AZIENDA'!Y162</f>
        <v>0</v>
      </c>
      <c r="X31" s="185">
        <v>0</v>
      </c>
      <c r="Y31" s="274">
        <f t="shared" si="3"/>
        <v>0</v>
      </c>
      <c r="Z31" s="38"/>
    </row>
    <row r="32" spans="1:26">
      <c r="A32" s="153" t="s">
        <v>28</v>
      </c>
      <c r="B32" s="225">
        <f>SUM(B5:B31)</f>
        <v>0</v>
      </c>
      <c r="C32" s="225">
        <f t="shared" ref="C32:F32" si="4">SUM(C5:C31)</f>
        <v>0</v>
      </c>
      <c r="D32" s="225">
        <f t="shared" si="4"/>
        <v>0</v>
      </c>
      <c r="E32" s="225">
        <f t="shared" si="4"/>
        <v>0</v>
      </c>
      <c r="F32" s="225">
        <f t="shared" si="4"/>
        <v>0</v>
      </c>
      <c r="G32" s="225">
        <f>SUM(G5:G31)</f>
        <v>0</v>
      </c>
      <c r="H32" s="225">
        <f>SUM(H5:H31)</f>
        <v>0</v>
      </c>
      <c r="I32" s="153" t="s">
        <v>28</v>
      </c>
      <c r="J32" s="275" t="s">
        <v>313</v>
      </c>
      <c r="K32" s="224" t="s">
        <v>313</v>
      </c>
      <c r="L32" s="225">
        <f>+SUM(L5:L31)</f>
        <v>0</v>
      </c>
      <c r="M32" s="38"/>
      <c r="N32" s="223" t="s">
        <v>28</v>
      </c>
      <c r="O32" s="270">
        <f>SUM(O5:O31)</f>
        <v>0</v>
      </c>
      <c r="P32" s="270">
        <f t="shared" ref="P32:S32" si="5">SUM(P5:P31)</f>
        <v>0</v>
      </c>
      <c r="Q32" s="270">
        <f t="shared" si="5"/>
        <v>0</v>
      </c>
      <c r="R32" s="270">
        <f t="shared" si="5"/>
        <v>0</v>
      </c>
      <c r="S32" s="270">
        <f t="shared" si="5"/>
        <v>0</v>
      </c>
      <c r="T32" s="270">
        <f>SUM(T5:T31)</f>
        <v>0</v>
      </c>
      <c r="U32" s="270">
        <f>SUM(U5:U31)</f>
        <v>0</v>
      </c>
      <c r="V32" s="223" t="s">
        <v>28</v>
      </c>
      <c r="W32" s="276" t="s">
        <v>313</v>
      </c>
      <c r="X32" s="271" t="s">
        <v>313</v>
      </c>
      <c r="Y32" s="270">
        <f>+SUM(Y5:Y31)</f>
        <v>0</v>
      </c>
      <c r="Z32" s="38"/>
    </row>
  </sheetData>
  <mergeCells count="20">
    <mergeCell ref="J2:J4"/>
    <mergeCell ref="K2:K4"/>
    <mergeCell ref="L2:L4"/>
    <mergeCell ref="H2:H4"/>
    <mergeCell ref="A1:L1"/>
    <mergeCell ref="B2:G2"/>
    <mergeCell ref="B3:D3"/>
    <mergeCell ref="E3:G3"/>
    <mergeCell ref="A2:A4"/>
    <mergeCell ref="I2:I4"/>
    <mergeCell ref="N1:Y1"/>
    <mergeCell ref="N2:N4"/>
    <mergeCell ref="O2:T2"/>
    <mergeCell ref="U2:U4"/>
    <mergeCell ref="V2:V4"/>
    <mergeCell ref="W2:W4"/>
    <mergeCell ref="X2:X4"/>
    <mergeCell ref="Y2:Y4"/>
    <mergeCell ref="O3:Q3"/>
    <mergeCell ref="R3:T3"/>
  </mergeCells>
  <hyperlinks>
    <hyperlink ref="A2:A4" location="'2.2 Componente PMA_AZIENDA'!A116" display="'2.2 Componente PMA_AZIENDA'!A116" xr:uid="{385370A0-BB14-4037-81DA-E19418116DD4}"/>
    <hyperlink ref="I2:I4" location="'2.2 PMA_AZIENDA'!F114" display="Prodotti trasformati ottenuti in azienda" xr:uid="{78DA7A1B-97C4-4A96-9DF8-BD250C60E539}"/>
    <hyperlink ref="J2:J4" location="'2.2 PMA_AZIENDA'!G114" display="Quantità ottenute in Q.li" xr:uid="{0D3A095D-9893-4C0F-AE04-5605D9551E2A}"/>
    <hyperlink ref="N2:N4" location="'2.2 Componente PMA_AZIENDA'!A116" display="'2.2 Componente PMA_AZIENDA'!A116" xr:uid="{0570D66F-A637-4A3A-829E-8A54CAF61469}"/>
    <hyperlink ref="V2:V4" location="'2.2 PMA_AZIENDA'!F114" display="Prodotti trasformati ottenuti in azienda" xr:uid="{8C89965C-D47F-4E41-9DC9-215ED77F0517}"/>
    <hyperlink ref="W2:W4" location="'2.2 PMA_AZIENDA'!G114" display="Quantità ottenute in Q.li" xr:uid="{34460A57-E38F-451A-8B18-3ACDB3691F2D}"/>
  </hyperlinks>
  <pageMargins left="0.23622047244094491" right="0.23622047244094491" top="0.74803149606299213" bottom="0.74803149606299213" header="0.31496062992125984" footer="0.31496062992125984"/>
  <pageSetup paperSize="9" scale="80" fitToWidth="2"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BAB50-9A67-4993-A12F-3D16E23C154F}">
  <dimension ref="A1:Z28"/>
  <sheetViews>
    <sheetView workbookViewId="0">
      <selection sqref="A1:K1"/>
    </sheetView>
  </sheetViews>
  <sheetFormatPr defaultRowHeight="14.4"/>
  <cols>
    <col min="1" max="1" width="63.6640625" customWidth="1"/>
    <col min="4" max="9" width="14.21875" customWidth="1"/>
    <col min="10" max="11" width="20.21875" customWidth="1"/>
    <col min="12" max="12" width="4.5546875" customWidth="1"/>
    <col min="13" max="13" width="63.6640625" customWidth="1"/>
    <col min="16" max="21" width="14.21875" customWidth="1"/>
    <col min="22" max="23" width="20.21875" customWidth="1"/>
  </cols>
  <sheetData>
    <row r="1" spans="1:26" ht="30" customHeight="1">
      <c r="A1" s="666" t="s">
        <v>563</v>
      </c>
      <c r="B1" s="666"/>
      <c r="C1" s="666"/>
      <c r="D1" s="666"/>
      <c r="E1" s="666"/>
      <c r="F1" s="666"/>
      <c r="G1" s="666"/>
      <c r="H1" s="666"/>
      <c r="I1" s="666"/>
      <c r="J1" s="666"/>
      <c r="K1" s="666"/>
      <c r="L1" s="38"/>
      <c r="M1" s="666" t="s">
        <v>643</v>
      </c>
      <c r="N1" s="666"/>
      <c r="O1" s="666"/>
      <c r="P1" s="666"/>
      <c r="Q1" s="666"/>
      <c r="R1" s="666"/>
      <c r="S1" s="666"/>
      <c r="T1" s="666"/>
      <c r="U1" s="666"/>
      <c r="V1" s="666"/>
      <c r="W1" s="666"/>
      <c r="X1" s="38"/>
      <c r="Y1" s="38"/>
      <c r="Z1" s="38"/>
    </row>
    <row r="2" spans="1:26" ht="14.25" customHeight="1">
      <c r="A2" s="1012" t="s">
        <v>68</v>
      </c>
      <c r="B2" s="1012"/>
      <c r="C2" s="1012"/>
      <c r="D2" s="1066" t="s">
        <v>532</v>
      </c>
      <c r="E2" s="1066"/>
      <c r="F2" s="1066"/>
      <c r="G2" s="1066"/>
      <c r="H2" s="1066"/>
      <c r="I2" s="1066"/>
      <c r="J2" s="1092" t="s">
        <v>559</v>
      </c>
      <c r="K2" s="1012" t="s">
        <v>560</v>
      </c>
      <c r="L2" s="141"/>
      <c r="M2" s="1080" t="s">
        <v>68</v>
      </c>
      <c r="N2" s="1081"/>
      <c r="O2" s="1082"/>
      <c r="P2" s="1064" t="s">
        <v>532</v>
      </c>
      <c r="Q2" s="1064"/>
      <c r="R2" s="1064"/>
      <c r="S2" s="1064"/>
      <c r="T2" s="1064"/>
      <c r="U2" s="1064"/>
      <c r="V2" s="1089" t="s">
        <v>559</v>
      </c>
      <c r="W2" s="1014" t="s">
        <v>560</v>
      </c>
      <c r="X2" s="38"/>
      <c r="Y2" s="38"/>
      <c r="Z2" s="38"/>
    </row>
    <row r="3" spans="1:26" ht="14.25" customHeight="1">
      <c r="A3" s="1012"/>
      <c r="B3" s="1012"/>
      <c r="C3" s="1012"/>
      <c r="D3" s="984" t="s">
        <v>528</v>
      </c>
      <c r="E3" s="984"/>
      <c r="F3" s="984"/>
      <c r="G3" s="984" t="s">
        <v>529</v>
      </c>
      <c r="H3" s="984"/>
      <c r="I3" s="984"/>
      <c r="J3" s="1092"/>
      <c r="K3" s="1012"/>
      <c r="L3" s="141"/>
      <c r="M3" s="1083"/>
      <c r="N3" s="1084"/>
      <c r="O3" s="1085"/>
      <c r="P3" s="986" t="s">
        <v>528</v>
      </c>
      <c r="Q3" s="986"/>
      <c r="R3" s="986"/>
      <c r="S3" s="986" t="s">
        <v>529</v>
      </c>
      <c r="T3" s="986"/>
      <c r="U3" s="986"/>
      <c r="V3" s="1089"/>
      <c r="W3" s="1014"/>
      <c r="X3" s="38"/>
      <c r="Y3" s="38"/>
      <c r="Z3" s="38"/>
    </row>
    <row r="4" spans="1:26" ht="23.25" customHeight="1">
      <c r="A4" s="1012"/>
      <c r="B4" s="1012"/>
      <c r="C4" s="1012"/>
      <c r="D4" s="184" t="s">
        <v>558</v>
      </c>
      <c r="E4" s="184" t="s">
        <v>558</v>
      </c>
      <c r="F4" s="184" t="s">
        <v>558</v>
      </c>
      <c r="G4" s="184" t="s">
        <v>558</v>
      </c>
      <c r="H4" s="184" t="s">
        <v>558</v>
      </c>
      <c r="I4" s="184" t="s">
        <v>558</v>
      </c>
      <c r="J4" s="1092"/>
      <c r="K4" s="1012"/>
      <c r="L4" s="141"/>
      <c r="M4" s="1086"/>
      <c r="N4" s="1087"/>
      <c r="O4" s="1088"/>
      <c r="P4" s="184" t="s">
        <v>558</v>
      </c>
      <c r="Q4" s="184" t="s">
        <v>558</v>
      </c>
      <c r="R4" s="184" t="s">
        <v>558</v>
      </c>
      <c r="S4" s="184" t="s">
        <v>558</v>
      </c>
      <c r="T4" s="184" t="s">
        <v>558</v>
      </c>
      <c r="U4" s="184" t="s">
        <v>558</v>
      </c>
      <c r="V4" s="1089"/>
      <c r="W4" s="1014"/>
      <c r="X4" s="38"/>
      <c r="Y4" s="38"/>
      <c r="Z4" s="38"/>
    </row>
    <row r="5" spans="1:26" s="8" customFormat="1" ht="30.75" customHeight="1">
      <c r="A5" s="1090" t="str">
        <f>+'2.2 PMA AZIENDA'!A74</f>
        <v>OSPITALITA' IN CAMERE max 70 posti letto (L.R. 14/06 art. 14 comma 4 lett. A)</v>
      </c>
      <c r="B5" s="1091"/>
      <c r="C5" s="1091"/>
      <c r="D5" s="66">
        <v>0</v>
      </c>
      <c r="E5" s="66">
        <v>0</v>
      </c>
      <c r="F5" s="66">
        <v>0</v>
      </c>
      <c r="G5" s="66">
        <v>0</v>
      </c>
      <c r="H5" s="66">
        <v>0</v>
      </c>
      <c r="I5" s="66">
        <v>0</v>
      </c>
      <c r="J5" s="188">
        <f>+I5+H5+F5+G5+E5+D5</f>
        <v>0</v>
      </c>
      <c r="K5" s="188">
        <f>+'2.2 PMA AZIENDA'!M74</f>
        <v>0</v>
      </c>
      <c r="L5" s="180"/>
      <c r="M5" s="1069" t="str">
        <f>+'2.2 PMA AZIENDA'!S74</f>
        <v>OSPITALITA' IN CAMERE max 70 posti letto (L.R. 14/06 art. 14 comma 4 lett. A)</v>
      </c>
      <c r="N5" s="1070"/>
      <c r="O5" s="1070"/>
      <c r="P5" s="66">
        <v>0</v>
      </c>
      <c r="Q5" s="66">
        <v>0</v>
      </c>
      <c r="R5" s="66">
        <v>0</v>
      </c>
      <c r="S5" s="66">
        <v>0</v>
      </c>
      <c r="T5" s="66">
        <v>0</v>
      </c>
      <c r="U5" s="66">
        <v>0</v>
      </c>
      <c r="V5" s="277">
        <f>+U5+T5+R5+S5+Q5+P5</f>
        <v>0</v>
      </c>
      <c r="W5" s="277">
        <f>+'2.2 PMA AZIENDA'!AE74</f>
        <v>0</v>
      </c>
      <c r="X5" s="180"/>
      <c r="Y5" s="180"/>
      <c r="Z5" s="180"/>
    </row>
    <row r="6" spans="1:26" s="8" customFormat="1" ht="30.75" customHeight="1">
      <c r="A6" s="1090" t="str">
        <f>+'2.2 PMA AZIENDA'!A75</f>
        <v>OSPITALITA' IN CAMERE CON COLAZIONE max 70 posti letto L.R. 14/06 art. 14 comma 4 lett. A)</v>
      </c>
      <c r="B6" s="1091"/>
      <c r="C6" s="1091"/>
      <c r="D6" s="66">
        <v>0</v>
      </c>
      <c r="E6" s="66">
        <v>0</v>
      </c>
      <c r="F6" s="66">
        <v>0</v>
      </c>
      <c r="G6" s="66">
        <v>0</v>
      </c>
      <c r="H6" s="66">
        <v>0</v>
      </c>
      <c r="I6" s="66">
        <v>0</v>
      </c>
      <c r="J6" s="188">
        <f t="shared" ref="J6:J22" si="0">+I6+H6+F6+G6+E6+D6</f>
        <v>0</v>
      </c>
      <c r="K6" s="188">
        <f>+'2.2 PMA AZIENDA'!M75</f>
        <v>0</v>
      </c>
      <c r="L6" s="180"/>
      <c r="M6" s="1069" t="str">
        <f>+'2.2 PMA AZIENDA'!S75</f>
        <v>OSPITALITA' IN CAMERE CON COLAZIONE max 70 posti letto L.R. 14/06 art. 14 comma 4 lett. A)</v>
      </c>
      <c r="N6" s="1070"/>
      <c r="O6" s="1070"/>
      <c r="P6" s="66">
        <v>0</v>
      </c>
      <c r="Q6" s="66">
        <v>0</v>
      </c>
      <c r="R6" s="66">
        <v>0</v>
      </c>
      <c r="S6" s="66">
        <v>0</v>
      </c>
      <c r="T6" s="66">
        <v>0</v>
      </c>
      <c r="U6" s="66">
        <v>0</v>
      </c>
      <c r="V6" s="277">
        <f t="shared" ref="V6:V22" si="1">+U6+T6+R6+S6+Q6+P6</f>
        <v>0</v>
      </c>
      <c r="W6" s="277">
        <f>+'2.2 PMA AZIENDA'!AE75</f>
        <v>0</v>
      </c>
      <c r="X6" s="180"/>
      <c r="Y6" s="180"/>
      <c r="Z6" s="180"/>
    </row>
    <row r="7" spans="1:26" s="8" customFormat="1" ht="30.75" customHeight="1">
      <c r="A7" s="1090" t="str">
        <f>+'2.2 PMA AZIENDA'!A76</f>
        <v>OSPITALITA' IN CAMERE CON MEZZA PENSIONE max 70 posti letto L.R. 14/06 art. 14 comma 4 lett. A)</v>
      </c>
      <c r="B7" s="1091"/>
      <c r="C7" s="1091"/>
      <c r="D7" s="66">
        <v>0</v>
      </c>
      <c r="E7" s="66">
        <v>0</v>
      </c>
      <c r="F7" s="66">
        <v>0</v>
      </c>
      <c r="G7" s="66">
        <v>0</v>
      </c>
      <c r="H7" s="66">
        <v>0</v>
      </c>
      <c r="I7" s="66">
        <v>0</v>
      </c>
      <c r="J7" s="188">
        <f t="shared" si="0"/>
        <v>0</v>
      </c>
      <c r="K7" s="188">
        <f>+'2.2 PMA AZIENDA'!M76</f>
        <v>0</v>
      </c>
      <c r="L7" s="180"/>
      <c r="M7" s="1069" t="str">
        <f>+'2.2 PMA AZIENDA'!S76</f>
        <v>OSPITALITA' IN CAMERE CON MEZZA PENSIONE max 70 posti letto L.R. 14/06 art. 14 comma 4 lett. A)</v>
      </c>
      <c r="N7" s="1070"/>
      <c r="O7" s="1070"/>
      <c r="P7" s="66">
        <v>0</v>
      </c>
      <c r="Q7" s="66">
        <v>0</v>
      </c>
      <c r="R7" s="66">
        <v>0</v>
      </c>
      <c r="S7" s="66">
        <v>0</v>
      </c>
      <c r="T7" s="66">
        <v>0</v>
      </c>
      <c r="U7" s="66">
        <v>0</v>
      </c>
      <c r="V7" s="277">
        <f t="shared" si="1"/>
        <v>0</v>
      </c>
      <c r="W7" s="277">
        <f>+'2.2 PMA AZIENDA'!AE76</f>
        <v>0</v>
      </c>
      <c r="X7" s="180"/>
      <c r="Y7" s="180"/>
      <c r="Z7" s="180"/>
    </row>
    <row r="8" spans="1:26" s="8" customFormat="1" ht="30.75" customHeight="1">
      <c r="A8" s="1090" t="str">
        <f>+'2.2 PMA AZIENDA'!A77</f>
        <v>OSPITALITA' IN CAMERE CON PENSIONE COMPLETA max 70 posti letto L.R. 14/06 art. 14 comma 4 lett. A)</v>
      </c>
      <c r="B8" s="1091"/>
      <c r="C8" s="1091"/>
      <c r="D8" s="66">
        <v>0</v>
      </c>
      <c r="E8" s="66">
        <v>0</v>
      </c>
      <c r="F8" s="66">
        <v>0</v>
      </c>
      <c r="G8" s="66">
        <v>0</v>
      </c>
      <c r="H8" s="66">
        <v>0</v>
      </c>
      <c r="I8" s="66">
        <v>0</v>
      </c>
      <c r="J8" s="188">
        <f t="shared" si="0"/>
        <v>0</v>
      </c>
      <c r="K8" s="188">
        <f>+'2.2 PMA AZIENDA'!M77</f>
        <v>0</v>
      </c>
      <c r="L8" s="180"/>
      <c r="M8" s="1069" t="str">
        <f>+'2.2 PMA AZIENDA'!S77</f>
        <v>OSPITALITA' IN CAMERE CON PENSIONE COMPLETA max 70 posti letto L.R. 14/06 art. 14 comma 4 lett. A)</v>
      </c>
      <c r="N8" s="1070"/>
      <c r="O8" s="1070"/>
      <c r="P8" s="66">
        <v>0</v>
      </c>
      <c r="Q8" s="66">
        <v>0</v>
      </c>
      <c r="R8" s="66">
        <v>0</v>
      </c>
      <c r="S8" s="66">
        <v>0</v>
      </c>
      <c r="T8" s="66">
        <v>0</v>
      </c>
      <c r="U8" s="66">
        <v>0</v>
      </c>
      <c r="V8" s="277">
        <f t="shared" si="1"/>
        <v>0</v>
      </c>
      <c r="W8" s="277">
        <f>+'2.2 PMA AZIENDA'!AE77</f>
        <v>0</v>
      </c>
      <c r="X8" s="180"/>
      <c r="Y8" s="180"/>
      <c r="Z8" s="180"/>
    </row>
    <row r="9" spans="1:26" s="8" customFormat="1" ht="30.75" customHeight="1">
      <c r="A9" s="1090" t="str">
        <f>+'2.2 PMA AZIENDA'!A78</f>
        <v>OSPITALITA' IN APPARTAMENTI CON MONOLOCALI AUTONOMI max 70 posti letto L.R. 14/06 art. 14 comma 4 lett. A)</v>
      </c>
      <c r="B9" s="1091"/>
      <c r="C9" s="1091"/>
      <c r="D9" s="66">
        <v>0</v>
      </c>
      <c r="E9" s="66">
        <v>0</v>
      </c>
      <c r="F9" s="66">
        <v>0</v>
      </c>
      <c r="G9" s="66">
        <v>0</v>
      </c>
      <c r="H9" s="66">
        <v>0</v>
      </c>
      <c r="I9" s="66">
        <v>0</v>
      </c>
      <c r="J9" s="188">
        <f t="shared" si="0"/>
        <v>0</v>
      </c>
      <c r="K9" s="188">
        <f>+'2.2 PMA AZIENDA'!M78</f>
        <v>0</v>
      </c>
      <c r="L9" s="180"/>
      <c r="M9" s="1069" t="str">
        <f>+'2.2 PMA AZIENDA'!S78</f>
        <v>OSPITALITA' IN APPARTAMENTI CON MONOLOCALI AUTONOMI max 70 posti letto L.R. 14/06 art. 14 comma 4 lett. A)</v>
      </c>
      <c r="N9" s="1070"/>
      <c r="O9" s="1070"/>
      <c r="P9" s="66">
        <v>0</v>
      </c>
      <c r="Q9" s="66">
        <v>0</v>
      </c>
      <c r="R9" s="66">
        <v>0</v>
      </c>
      <c r="S9" s="66">
        <v>0</v>
      </c>
      <c r="T9" s="66">
        <v>0</v>
      </c>
      <c r="U9" s="66">
        <v>0</v>
      </c>
      <c r="V9" s="277">
        <f t="shared" si="1"/>
        <v>0</v>
      </c>
      <c r="W9" s="277">
        <f>+'2.2 PMA AZIENDA'!AE78</f>
        <v>0</v>
      </c>
      <c r="X9" s="180"/>
      <c r="Y9" s="180"/>
      <c r="Z9" s="180"/>
    </row>
    <row r="10" spans="1:26" s="8" customFormat="1" ht="30.75" customHeight="1">
      <c r="A10" s="1090" t="str">
        <f>+'2.2 PMA AZIENDA'!A79</f>
        <v>OSPITALITA' IN AGRICAMPEGGIO max 12 piazzole per un max di 30 posti (L.R. 14/06 art. 14 comma 4 lett. B)</v>
      </c>
      <c r="B10" s="1091"/>
      <c r="C10" s="1091"/>
      <c r="D10" s="66">
        <v>0</v>
      </c>
      <c r="E10" s="66">
        <v>0</v>
      </c>
      <c r="F10" s="66">
        <v>0</v>
      </c>
      <c r="G10" s="66">
        <v>0</v>
      </c>
      <c r="H10" s="66">
        <v>0</v>
      </c>
      <c r="I10" s="66">
        <v>0</v>
      </c>
      <c r="J10" s="188">
        <f t="shared" si="0"/>
        <v>0</v>
      </c>
      <c r="K10" s="188">
        <f>+'2.2 PMA AZIENDA'!M79</f>
        <v>0</v>
      </c>
      <c r="L10" s="180"/>
      <c r="M10" s="1069" t="str">
        <f>+'2.2 PMA AZIENDA'!S79</f>
        <v>OSPITALITA' IN AGRICAMPEGGIO max 12 piazzole per un max di 30 posti (L.R. 14/06 art. 14 comma 4 lett. B)</v>
      </c>
      <c r="N10" s="1070"/>
      <c r="O10" s="1070"/>
      <c r="P10" s="66">
        <v>0</v>
      </c>
      <c r="Q10" s="66">
        <v>0</v>
      </c>
      <c r="R10" s="66">
        <v>0</v>
      </c>
      <c r="S10" s="66">
        <v>0</v>
      </c>
      <c r="T10" s="66">
        <v>0</v>
      </c>
      <c r="U10" s="66">
        <v>0</v>
      </c>
      <c r="V10" s="277">
        <f t="shared" si="1"/>
        <v>0</v>
      </c>
      <c r="W10" s="277">
        <f>+'2.2 PMA AZIENDA'!AE79</f>
        <v>0</v>
      </c>
      <c r="X10" s="180"/>
      <c r="Y10" s="180"/>
      <c r="Z10" s="180"/>
    </row>
    <row r="11" spans="1:26" s="8" customFormat="1" ht="30.75" customHeight="1">
      <c r="A11" s="1090" t="str">
        <f>+'2.2 PMA AZIENDA'!A80</f>
        <v>ATTIVITA' DI RISTORAZIONE max 80 posti/pasto giornalieri (L.R. 14/06 art. 14 comma 4 lett. C)</v>
      </c>
      <c r="B11" s="1091"/>
      <c r="C11" s="1091"/>
      <c r="D11" s="66">
        <v>0</v>
      </c>
      <c r="E11" s="66">
        <v>0</v>
      </c>
      <c r="F11" s="66">
        <v>0</v>
      </c>
      <c r="G11" s="66">
        <v>0</v>
      </c>
      <c r="H11" s="66">
        <v>0</v>
      </c>
      <c r="I11" s="66">
        <v>0</v>
      </c>
      <c r="J11" s="188">
        <f t="shared" si="0"/>
        <v>0</v>
      </c>
      <c r="K11" s="188">
        <f>+'2.2 PMA AZIENDA'!M80</f>
        <v>0</v>
      </c>
      <c r="L11" s="180"/>
      <c r="M11" s="1069" t="str">
        <f>+'2.2 PMA AZIENDA'!S80</f>
        <v>ATTIVITA' DI RISTORAZIONE max 80 posti/pasto giornalieri (L.R. 14/06 art. 14 comma 4 lett. C)</v>
      </c>
      <c r="N11" s="1070"/>
      <c r="O11" s="1070"/>
      <c r="P11" s="66">
        <v>0</v>
      </c>
      <c r="Q11" s="66">
        <v>0</v>
      </c>
      <c r="R11" s="66">
        <v>0</v>
      </c>
      <c r="S11" s="66">
        <v>0</v>
      </c>
      <c r="T11" s="66">
        <v>0</v>
      </c>
      <c r="U11" s="66">
        <v>0</v>
      </c>
      <c r="V11" s="277">
        <f t="shared" si="1"/>
        <v>0</v>
      </c>
      <c r="W11" s="277">
        <f>+'2.2 PMA AZIENDA'!AE80</f>
        <v>0</v>
      </c>
      <c r="X11" s="180"/>
      <c r="Y11" s="180"/>
      <c r="Z11" s="180"/>
    </row>
    <row r="12" spans="1:26" s="8" customFormat="1" ht="30.75" customHeight="1">
      <c r="A12" s="1090" t="str">
        <f>+'2.2 PMA AZIENDA'!A81</f>
        <v>DEGUSTAZIONE PRODOTTI AZIENDALI</v>
      </c>
      <c r="B12" s="1091"/>
      <c r="C12" s="1091"/>
      <c r="D12" s="66">
        <v>0</v>
      </c>
      <c r="E12" s="66">
        <v>0</v>
      </c>
      <c r="F12" s="66">
        <v>0</v>
      </c>
      <c r="G12" s="66">
        <v>0</v>
      </c>
      <c r="H12" s="66">
        <v>0</v>
      </c>
      <c r="I12" s="66">
        <v>0</v>
      </c>
      <c r="J12" s="188">
        <f t="shared" si="0"/>
        <v>0</v>
      </c>
      <c r="K12" s="188">
        <f>+'2.2 PMA AZIENDA'!M81</f>
        <v>0</v>
      </c>
      <c r="L12" s="180"/>
      <c r="M12" s="1069" t="str">
        <f>+'2.2 PMA AZIENDA'!S81</f>
        <v>DEGUSTAZIONE PRODOTTI AZIENDALI</v>
      </c>
      <c r="N12" s="1070"/>
      <c r="O12" s="1070"/>
      <c r="P12" s="66">
        <v>0</v>
      </c>
      <c r="Q12" s="66">
        <v>0</v>
      </c>
      <c r="R12" s="66">
        <v>0</v>
      </c>
      <c r="S12" s="66">
        <v>0</v>
      </c>
      <c r="T12" s="66">
        <v>0</v>
      </c>
      <c r="U12" s="66">
        <v>0</v>
      </c>
      <c r="V12" s="277">
        <f t="shared" si="1"/>
        <v>0</v>
      </c>
      <c r="W12" s="277">
        <f>+'2.2 PMA AZIENDA'!AE81</f>
        <v>0</v>
      </c>
      <c r="X12" s="180"/>
      <c r="Y12" s="180"/>
      <c r="Z12" s="180"/>
    </row>
    <row r="13" spans="1:26" s="8" customFormat="1" ht="30.75" customHeight="1">
      <c r="A13" s="1090" t="str">
        <f>+'2.2 PMA AZIENDA'!A82</f>
        <v>EVENTI CON FINALITA' PROMOZIONALI</v>
      </c>
      <c r="B13" s="1091"/>
      <c r="C13" s="1091"/>
      <c r="D13" s="66">
        <v>0</v>
      </c>
      <c r="E13" s="66">
        <v>0</v>
      </c>
      <c r="F13" s="66">
        <v>0</v>
      </c>
      <c r="G13" s="66">
        <v>0</v>
      </c>
      <c r="H13" s="66">
        <v>0</v>
      </c>
      <c r="I13" s="66">
        <v>0</v>
      </c>
      <c r="J13" s="188">
        <f t="shared" si="0"/>
        <v>0</v>
      </c>
      <c r="K13" s="188">
        <f>+'2.2 PMA AZIENDA'!M82</f>
        <v>0</v>
      </c>
      <c r="L13" s="180"/>
      <c r="M13" s="1069" t="str">
        <f>+'2.2 PMA AZIENDA'!S82</f>
        <v>EVENTI CON FINALITA' PROMOZIONALI</v>
      </c>
      <c r="N13" s="1070"/>
      <c r="O13" s="1070"/>
      <c r="P13" s="66">
        <v>0</v>
      </c>
      <c r="Q13" s="66">
        <v>0</v>
      </c>
      <c r="R13" s="66">
        <v>0</v>
      </c>
      <c r="S13" s="66">
        <v>0</v>
      </c>
      <c r="T13" s="66">
        <v>0</v>
      </c>
      <c r="U13" s="66">
        <v>0</v>
      </c>
      <c r="V13" s="277">
        <f t="shared" si="1"/>
        <v>0</v>
      </c>
      <c r="W13" s="277">
        <f>+'2.2 PMA AZIENDA'!AE82</f>
        <v>0</v>
      </c>
      <c r="X13" s="180"/>
      <c r="Y13" s="180"/>
      <c r="Z13" s="180"/>
    </row>
    <row r="14" spans="1:26" s="8" customFormat="1" ht="30.75" customHeight="1">
      <c r="A14" s="1090" t="str">
        <f>+'2.2 PMA AZIENDA'!A93</f>
        <v>ACCOGLIENZA BAMBINI IN ETA' PRESCOLARE E SCOLARE (SCUOLA DELL'OBBLIGO) (con o senza colazione o merenda) mezza giornata</v>
      </c>
      <c r="B14" s="1091"/>
      <c r="C14" s="1091"/>
      <c r="D14" s="66">
        <v>0</v>
      </c>
      <c r="E14" s="66">
        <v>0</v>
      </c>
      <c r="F14" s="66">
        <v>0</v>
      </c>
      <c r="G14" s="66">
        <v>0</v>
      </c>
      <c r="H14" s="66">
        <v>0</v>
      </c>
      <c r="I14" s="66">
        <v>0</v>
      </c>
      <c r="J14" s="188">
        <f t="shared" si="0"/>
        <v>0</v>
      </c>
      <c r="K14" s="188">
        <f>+'2.2 PMA AZIENDA'!O93</f>
        <v>0</v>
      </c>
      <c r="L14" s="180"/>
      <c r="M14" s="1069" t="str">
        <f>+'2.2 PMA AZIENDA'!S93</f>
        <v>ACCOGLIENZA BAMBINI IN ETA' PRESCOLARE E SCOLARE (SCUOLA DELL'OBBLIGO) (con o senza colazione o merenda) mezza giornata</v>
      </c>
      <c r="N14" s="1070"/>
      <c r="O14" s="1070"/>
      <c r="P14" s="66">
        <v>0</v>
      </c>
      <c r="Q14" s="66">
        <v>0</v>
      </c>
      <c r="R14" s="66">
        <v>0</v>
      </c>
      <c r="S14" s="66">
        <v>0</v>
      </c>
      <c r="T14" s="66">
        <v>0</v>
      </c>
      <c r="U14" s="66">
        <v>0</v>
      </c>
      <c r="V14" s="277">
        <f t="shared" si="1"/>
        <v>0</v>
      </c>
      <c r="W14" s="277">
        <f>+'2.2 PMA AZIENDA'!AG83</f>
        <v>0</v>
      </c>
      <c r="X14" s="180"/>
      <c r="Y14" s="180"/>
      <c r="Z14" s="180"/>
    </row>
    <row r="15" spans="1:26" s="8" customFormat="1" ht="30.75" customHeight="1">
      <c r="A15" s="1090" t="str">
        <f>+'2.2 PMA AZIENDA'!A94</f>
        <v>ACCOGLIENZA BAMBINI IN ETA' PRESCOLARE E SCOLARE (SCUOLA DELL'OBBLIGO) (con pranzo, colazione e/o merenda)</v>
      </c>
      <c r="B15" s="1091"/>
      <c r="C15" s="1091"/>
      <c r="D15" s="66">
        <v>0</v>
      </c>
      <c r="E15" s="66">
        <v>0</v>
      </c>
      <c r="F15" s="66">
        <v>0</v>
      </c>
      <c r="G15" s="66">
        <v>0</v>
      </c>
      <c r="H15" s="66">
        <v>0</v>
      </c>
      <c r="I15" s="66">
        <v>0</v>
      </c>
      <c r="J15" s="188">
        <f t="shared" si="0"/>
        <v>0</v>
      </c>
      <c r="K15" s="188">
        <f>+'2.2 PMA AZIENDA'!O94</f>
        <v>0</v>
      </c>
      <c r="L15" s="180"/>
      <c r="M15" s="1069" t="str">
        <f>+'2.2 PMA AZIENDA'!S94</f>
        <v>ACCOGLIENZA BAMBINI IN ETA' PRESCOLARE E SCOLARE (SCUOLA DELL'OBBLIGO) (con pranzo, colazione e/o merenda)</v>
      </c>
      <c r="N15" s="1070"/>
      <c r="O15" s="1070"/>
      <c r="P15" s="66">
        <v>0</v>
      </c>
      <c r="Q15" s="66">
        <v>0</v>
      </c>
      <c r="R15" s="66">
        <v>0</v>
      </c>
      <c r="S15" s="66">
        <v>0</v>
      </c>
      <c r="T15" s="66">
        <v>0</v>
      </c>
      <c r="U15" s="66">
        <v>0</v>
      </c>
      <c r="V15" s="277">
        <f t="shared" si="1"/>
        <v>0</v>
      </c>
      <c r="W15" s="277">
        <f>+'2.2 PMA AZIENDA'!AG84</f>
        <v>0</v>
      </c>
      <c r="X15" s="180"/>
      <c r="Y15" s="180"/>
      <c r="Z15" s="180"/>
    </row>
    <row r="16" spans="1:26" s="8" customFormat="1" ht="30.75" customHeight="1">
      <c r="A16" s="1090" t="str">
        <f>+'2.2 PMA AZIENDA'!A95</f>
        <v>ACCOGLIENZA BAMBINI IN ETA' PRESCOLARE E SCOLARE (SCUOLA DELL'OBBLIGO) (con colazione, pranzo, merenda, cena e pernotto)</v>
      </c>
      <c r="B16" s="1091"/>
      <c r="C16" s="1091"/>
      <c r="D16" s="66">
        <v>0</v>
      </c>
      <c r="E16" s="66">
        <v>0</v>
      </c>
      <c r="F16" s="66">
        <v>0</v>
      </c>
      <c r="G16" s="66">
        <v>0</v>
      </c>
      <c r="H16" s="66">
        <v>0</v>
      </c>
      <c r="I16" s="66">
        <v>0</v>
      </c>
      <c r="J16" s="188">
        <f t="shared" si="0"/>
        <v>0</v>
      </c>
      <c r="K16" s="188">
        <f>+'2.2 PMA AZIENDA'!O95</f>
        <v>0</v>
      </c>
      <c r="L16" s="180"/>
      <c r="M16" s="1069" t="str">
        <f>+'2.2 PMA AZIENDA'!S95</f>
        <v>ACCOGLIENZA BAMBINI IN ETA' PRESCOLARE E SCOLARE (SCUOLA DELL'OBBLIGO) (con colazione, pranzo, merenda, cena e pernotto)</v>
      </c>
      <c r="N16" s="1070"/>
      <c r="O16" s="1070"/>
      <c r="P16" s="66">
        <v>0</v>
      </c>
      <c r="Q16" s="66">
        <v>0</v>
      </c>
      <c r="R16" s="66">
        <v>0</v>
      </c>
      <c r="S16" s="66">
        <v>0</v>
      </c>
      <c r="T16" s="66">
        <v>0</v>
      </c>
      <c r="U16" s="66">
        <v>0</v>
      </c>
      <c r="V16" s="277">
        <f t="shared" si="1"/>
        <v>0</v>
      </c>
      <c r="W16" s="277">
        <f>+'2.2 PMA AZIENDA'!AG85</f>
        <v>0</v>
      </c>
      <c r="X16" s="180"/>
      <c r="Y16" s="180"/>
      <c r="Z16" s="180"/>
    </row>
    <row r="17" spans="1:26" s="8" customFormat="1" ht="30.75" customHeight="1">
      <c r="A17" s="1090" t="str">
        <f>+'2.2 PMA AZIENDA'!A96</f>
        <v>ACCOGLIENZA ALTRI UTENTI</v>
      </c>
      <c r="B17" s="1091"/>
      <c r="C17" s="1091"/>
      <c r="D17" s="66">
        <v>0</v>
      </c>
      <c r="E17" s="66">
        <v>0</v>
      </c>
      <c r="F17" s="66">
        <v>0</v>
      </c>
      <c r="G17" s="66">
        <v>0</v>
      </c>
      <c r="H17" s="66">
        <v>0</v>
      </c>
      <c r="I17" s="66">
        <v>0</v>
      </c>
      <c r="J17" s="188">
        <f t="shared" si="0"/>
        <v>0</v>
      </c>
      <c r="K17" s="188">
        <f>+'2.2 PMA AZIENDA'!O96</f>
        <v>0</v>
      </c>
      <c r="L17" s="180"/>
      <c r="M17" s="1069" t="str">
        <f>+'2.2 PMA AZIENDA'!S96</f>
        <v>ACCOGLIENZA ALTRI UTENTI</v>
      </c>
      <c r="N17" s="1070"/>
      <c r="O17" s="1070"/>
      <c r="P17" s="66">
        <v>0</v>
      </c>
      <c r="Q17" s="66">
        <v>0</v>
      </c>
      <c r="R17" s="66">
        <v>0</v>
      </c>
      <c r="S17" s="66">
        <v>0</v>
      </c>
      <c r="T17" s="66">
        <v>0</v>
      </c>
      <c r="U17" s="66">
        <v>0</v>
      </c>
      <c r="V17" s="277">
        <f t="shared" si="1"/>
        <v>0</v>
      </c>
      <c r="W17" s="277">
        <f>+'2.2 PMA AZIENDA'!AG86</f>
        <v>0</v>
      </c>
      <c r="X17" s="180"/>
      <c r="Y17" s="180"/>
      <c r="Z17" s="180"/>
    </row>
    <row r="18" spans="1:26" s="8" customFormat="1" ht="30.75" customHeight="1">
      <c r="A18" s="1090" t="str">
        <f>+'2.2 PMA AZIENDA'!$A$99&amp;"-"&amp;'2.2 PMA AZIENDA'!A103</f>
        <v>Altri servizi multifunzionali (L.R. 14/2006 e L.R. 14/2023)-</v>
      </c>
      <c r="B18" s="1091"/>
      <c r="C18" s="1091"/>
      <c r="D18" s="66">
        <v>0</v>
      </c>
      <c r="E18" s="66">
        <v>0</v>
      </c>
      <c r="F18" s="66">
        <v>0</v>
      </c>
      <c r="G18" s="66">
        <v>0</v>
      </c>
      <c r="H18" s="66">
        <v>0</v>
      </c>
      <c r="I18" s="66">
        <v>0</v>
      </c>
      <c r="J18" s="188">
        <f t="shared" si="0"/>
        <v>0</v>
      </c>
      <c r="K18" s="188">
        <f>+'2.2 PMA AZIENDA'!L103</f>
        <v>0</v>
      </c>
      <c r="L18" s="180"/>
      <c r="M18" s="1069" t="str">
        <f>+'2.2 PMA AZIENDA'!$S$99&amp;"-"&amp;'2.2 PMA AZIENDA'!S103</f>
        <v>Altri servizi multifunzionali (L.R. 14/2006 e L.R. 14/2023)-</v>
      </c>
      <c r="N18" s="1070"/>
      <c r="O18" s="1070"/>
      <c r="P18" s="66">
        <v>0</v>
      </c>
      <c r="Q18" s="66">
        <v>0</v>
      </c>
      <c r="R18" s="66">
        <v>0</v>
      </c>
      <c r="S18" s="66">
        <v>0</v>
      </c>
      <c r="T18" s="66">
        <v>0</v>
      </c>
      <c r="U18" s="66">
        <v>0</v>
      </c>
      <c r="V18" s="277">
        <f t="shared" si="1"/>
        <v>0</v>
      </c>
      <c r="W18" s="277">
        <f>+'2.2 PMA AZIENDA'!AF104</f>
        <v>0</v>
      </c>
      <c r="X18" s="180"/>
      <c r="Y18" s="180"/>
      <c r="Z18" s="180"/>
    </row>
    <row r="19" spans="1:26" s="8" customFormat="1" ht="30.75" customHeight="1">
      <c r="A19" s="1090" t="e">
        <f>+'2.2 PMA AZIENDA'!$A$99&amp;"-"&amp;'2.2 PMA AZIENDA'!#REF!</f>
        <v>#REF!</v>
      </c>
      <c r="B19" s="1091"/>
      <c r="C19" s="1091"/>
      <c r="D19" s="66">
        <v>0</v>
      </c>
      <c r="E19" s="66">
        <v>0</v>
      </c>
      <c r="F19" s="66">
        <v>0</v>
      </c>
      <c r="G19" s="66">
        <v>0</v>
      </c>
      <c r="H19" s="66">
        <v>0</v>
      </c>
      <c r="I19" s="66">
        <v>0</v>
      </c>
      <c r="J19" s="188">
        <f t="shared" si="0"/>
        <v>0</v>
      </c>
      <c r="K19" s="188" t="e">
        <f>+'2.2 PMA AZIENDA'!#REF!</f>
        <v>#REF!</v>
      </c>
      <c r="L19" s="180"/>
      <c r="M19" s="1069" t="e">
        <f>+'2.2 PMA AZIENDA'!$S$99&amp;"-"&amp;'2.2 PMA AZIENDA'!#REF!</f>
        <v>#REF!</v>
      </c>
      <c r="N19" s="1070"/>
      <c r="O19" s="1070"/>
      <c r="P19" s="66">
        <v>0</v>
      </c>
      <c r="Q19" s="66">
        <v>0</v>
      </c>
      <c r="R19" s="66">
        <v>0</v>
      </c>
      <c r="S19" s="66">
        <v>0</v>
      </c>
      <c r="T19" s="66">
        <v>0</v>
      </c>
      <c r="U19" s="66">
        <v>0</v>
      </c>
      <c r="V19" s="277">
        <f t="shared" si="1"/>
        <v>0</v>
      </c>
      <c r="W19" s="277" t="e">
        <f>+'2.2 PMA AZIENDA'!#REF!</f>
        <v>#REF!</v>
      </c>
      <c r="X19" s="180"/>
      <c r="Y19" s="180"/>
      <c r="Z19" s="180"/>
    </row>
    <row r="20" spans="1:26" s="8" customFormat="1" ht="30.75" customHeight="1">
      <c r="A20" s="1090" t="e">
        <f>+'2.2 PMA AZIENDA'!$A$99&amp;"-"&amp;'2.2 PMA AZIENDA'!#REF!</f>
        <v>#REF!</v>
      </c>
      <c r="B20" s="1091"/>
      <c r="C20" s="1091"/>
      <c r="D20" s="66">
        <v>0</v>
      </c>
      <c r="E20" s="66">
        <v>0</v>
      </c>
      <c r="F20" s="66">
        <v>0</v>
      </c>
      <c r="G20" s="66">
        <v>0</v>
      </c>
      <c r="H20" s="66">
        <v>0</v>
      </c>
      <c r="I20" s="66">
        <v>0</v>
      </c>
      <c r="J20" s="188">
        <f t="shared" si="0"/>
        <v>0</v>
      </c>
      <c r="K20" s="188" t="e">
        <f>+'2.2 PMA AZIENDA'!#REF!</f>
        <v>#REF!</v>
      </c>
      <c r="L20" s="180"/>
      <c r="M20" s="1069" t="e">
        <f>+'2.2 PMA AZIENDA'!$S$99&amp;"-"&amp;'2.2 PMA AZIENDA'!#REF!</f>
        <v>#REF!</v>
      </c>
      <c r="N20" s="1070"/>
      <c r="O20" s="1070"/>
      <c r="P20" s="66">
        <v>0</v>
      </c>
      <c r="Q20" s="66">
        <v>0</v>
      </c>
      <c r="R20" s="66">
        <v>0</v>
      </c>
      <c r="S20" s="66">
        <v>0</v>
      </c>
      <c r="T20" s="66">
        <v>0</v>
      </c>
      <c r="U20" s="66">
        <v>0</v>
      </c>
      <c r="V20" s="277">
        <f t="shared" si="1"/>
        <v>0</v>
      </c>
      <c r="W20" s="277" t="e">
        <f>+'2.2 PMA AZIENDA'!#REF!</f>
        <v>#REF!</v>
      </c>
      <c r="X20" s="180"/>
      <c r="Y20" s="180"/>
      <c r="Z20" s="180"/>
    </row>
    <row r="21" spans="1:26" s="8" customFormat="1" ht="30.75" customHeight="1">
      <c r="A21" s="1090" t="e">
        <f>+'2.2 PMA AZIENDA'!$A$99&amp;"-"&amp;'2.2 PMA AZIENDA'!#REF!</f>
        <v>#REF!</v>
      </c>
      <c r="B21" s="1091"/>
      <c r="C21" s="1091"/>
      <c r="D21" s="66">
        <v>0</v>
      </c>
      <c r="E21" s="66">
        <v>0</v>
      </c>
      <c r="F21" s="66">
        <v>0</v>
      </c>
      <c r="G21" s="66">
        <v>0</v>
      </c>
      <c r="H21" s="66">
        <v>0</v>
      </c>
      <c r="I21" s="66">
        <v>0</v>
      </c>
      <c r="J21" s="188">
        <f t="shared" si="0"/>
        <v>0</v>
      </c>
      <c r="K21" s="188" t="e">
        <f>+'2.2 PMA AZIENDA'!#REF!</f>
        <v>#REF!</v>
      </c>
      <c r="L21" s="180"/>
      <c r="M21" s="1069" t="e">
        <f>+'2.2 PMA AZIENDA'!$S$99&amp;"-"&amp;'2.2 PMA AZIENDA'!#REF!</f>
        <v>#REF!</v>
      </c>
      <c r="N21" s="1070"/>
      <c r="O21" s="1070"/>
      <c r="P21" s="66">
        <v>0</v>
      </c>
      <c r="Q21" s="66">
        <v>0</v>
      </c>
      <c r="R21" s="66">
        <v>0</v>
      </c>
      <c r="S21" s="66">
        <v>0</v>
      </c>
      <c r="T21" s="66">
        <v>0</v>
      </c>
      <c r="U21" s="66">
        <v>0</v>
      </c>
      <c r="V21" s="277">
        <f t="shared" si="1"/>
        <v>0</v>
      </c>
      <c r="W21" s="277" t="e">
        <f>+'2.2 PMA AZIENDA'!#REF!</f>
        <v>#REF!</v>
      </c>
      <c r="X21" s="180"/>
      <c r="Y21" s="180"/>
      <c r="Z21" s="180"/>
    </row>
    <row r="22" spans="1:26" s="8" customFormat="1" ht="30.75" customHeight="1">
      <c r="A22" s="1090" t="e">
        <f>+'2.2 PMA AZIENDA'!$A$99&amp;"-"&amp;'2.2 PMA AZIENDA'!#REF!</f>
        <v>#REF!</v>
      </c>
      <c r="B22" s="1091"/>
      <c r="C22" s="1091"/>
      <c r="D22" s="66">
        <v>0</v>
      </c>
      <c r="E22" s="66">
        <v>0</v>
      </c>
      <c r="F22" s="66">
        <v>0</v>
      </c>
      <c r="G22" s="66">
        <v>0</v>
      </c>
      <c r="H22" s="66">
        <v>0</v>
      </c>
      <c r="I22" s="66">
        <v>0</v>
      </c>
      <c r="J22" s="188">
        <f t="shared" si="0"/>
        <v>0</v>
      </c>
      <c r="K22" s="188" t="e">
        <f>+'2.2 PMA AZIENDA'!#REF!</f>
        <v>#REF!</v>
      </c>
      <c r="L22" s="180"/>
      <c r="M22" s="1069" t="e">
        <f>+'2.2 PMA AZIENDA'!$S$99&amp;"-"&amp;'2.2 PMA AZIENDA'!#REF!</f>
        <v>#REF!</v>
      </c>
      <c r="N22" s="1070"/>
      <c r="O22" s="1070"/>
      <c r="P22" s="66">
        <v>0</v>
      </c>
      <c r="Q22" s="66">
        <v>0</v>
      </c>
      <c r="R22" s="66">
        <v>0</v>
      </c>
      <c r="S22" s="66">
        <v>0</v>
      </c>
      <c r="T22" s="66">
        <v>0</v>
      </c>
      <c r="U22" s="66">
        <v>0</v>
      </c>
      <c r="V22" s="277">
        <f t="shared" si="1"/>
        <v>0</v>
      </c>
      <c r="W22" s="277" t="e">
        <f>+'2.2 PMA AZIENDA'!#REF!</f>
        <v>#REF!</v>
      </c>
      <c r="X22" s="180"/>
      <c r="Y22" s="180"/>
      <c r="Z22" s="180"/>
    </row>
    <row r="23" spans="1:26" s="8" customFormat="1" ht="30.75" customHeight="1">
      <c r="A23" s="1090" t="str">
        <f>+'2.2 PMA AZIENDA'!$A$166&amp;"-"&amp;'2.2 PMA AZIENDA'!A169</f>
        <v>Multimprenditorialità (art. 54 - 57 bis L.R. 38/1999, art. 3 L.R. 14/2006 e Reg.R 1/2018)-</v>
      </c>
      <c r="B23" s="1091"/>
      <c r="C23" s="1091"/>
      <c r="D23" s="1094" t="s">
        <v>313</v>
      </c>
      <c r="E23" s="1095"/>
      <c r="F23" s="1095"/>
      <c r="G23" s="1095"/>
      <c r="H23" s="1095"/>
      <c r="I23" s="1096"/>
      <c r="J23" s="1093" t="s">
        <v>313</v>
      </c>
      <c r="K23" s="188">
        <f>+'2.2 PMA AZIENDA'!J169</f>
        <v>0</v>
      </c>
      <c r="L23" s="180"/>
      <c r="M23" s="1069" t="str">
        <f>+'2.2 PMA AZIENDA'!$S$166&amp;"-"&amp;'2.2 PMA AZIENDA'!S169</f>
        <v>Multimprenditorialità (art. 54 - 57 bis L.R. 38/1999, art. 3 L.R. 14/2006 e Reg.R 1/2018)-</v>
      </c>
      <c r="N23" s="1070"/>
      <c r="O23" s="1070"/>
      <c r="P23" s="1071" t="s">
        <v>313</v>
      </c>
      <c r="Q23" s="1072"/>
      <c r="R23" s="1072"/>
      <c r="S23" s="1072"/>
      <c r="T23" s="1072"/>
      <c r="U23" s="1073"/>
      <c r="V23" s="1068" t="s">
        <v>313</v>
      </c>
      <c r="W23" s="277">
        <f>+'2.2 PMA AZIENDA'!AB169</f>
        <v>0</v>
      </c>
      <c r="X23" s="180"/>
      <c r="Y23" s="180"/>
      <c r="Z23" s="180"/>
    </row>
    <row r="24" spans="1:26" s="8" customFormat="1" ht="30.75" customHeight="1">
      <c r="A24" s="1090" t="str">
        <f>+'2.2 PMA AZIENDA'!$A$166&amp;"-"&amp;'2.2 PMA AZIENDA'!A170</f>
        <v>Multimprenditorialità (art. 54 - 57 bis L.R. 38/1999, art. 3 L.R. 14/2006 e Reg.R 1/2018)-</v>
      </c>
      <c r="B24" s="1091"/>
      <c r="C24" s="1091"/>
      <c r="D24" s="1097"/>
      <c r="E24" s="1098"/>
      <c r="F24" s="1098"/>
      <c r="G24" s="1098"/>
      <c r="H24" s="1098"/>
      <c r="I24" s="1099"/>
      <c r="J24" s="1093"/>
      <c r="K24" s="188">
        <f>+'2.2 PMA AZIENDA'!J170</f>
        <v>0</v>
      </c>
      <c r="L24" s="180"/>
      <c r="M24" s="1069" t="str">
        <f>+'2.2 PMA AZIENDA'!$S$166&amp;"-"&amp;'2.2 PMA AZIENDA'!S170</f>
        <v>Multimprenditorialità (art. 54 - 57 bis L.R. 38/1999, art. 3 L.R. 14/2006 e Reg.R 1/2018)-</v>
      </c>
      <c r="N24" s="1070"/>
      <c r="O24" s="1070"/>
      <c r="P24" s="1074"/>
      <c r="Q24" s="1075"/>
      <c r="R24" s="1075"/>
      <c r="S24" s="1075"/>
      <c r="T24" s="1075"/>
      <c r="U24" s="1076"/>
      <c r="V24" s="1068"/>
      <c r="W24" s="277">
        <f>+'2.2 PMA AZIENDA'!AB170</f>
        <v>0</v>
      </c>
      <c r="X24" s="180"/>
      <c r="Y24" s="180"/>
      <c r="Z24" s="180"/>
    </row>
    <row r="25" spans="1:26" s="8" customFormat="1" ht="30.75" customHeight="1">
      <c r="A25" s="1090" t="str">
        <f>+'2.2 PMA AZIENDA'!$A$166&amp;"-"&amp;'2.2 PMA AZIENDA'!A171</f>
        <v>Multimprenditorialità (art. 54 - 57 bis L.R. 38/1999, art. 3 L.R. 14/2006 e Reg.R 1/2018)-</v>
      </c>
      <c r="B25" s="1091"/>
      <c r="C25" s="1091"/>
      <c r="D25" s="1097"/>
      <c r="E25" s="1098"/>
      <c r="F25" s="1098"/>
      <c r="G25" s="1098"/>
      <c r="H25" s="1098"/>
      <c r="I25" s="1099"/>
      <c r="J25" s="1093"/>
      <c r="K25" s="188">
        <f>+'2.2 PMA AZIENDA'!J171</f>
        <v>0</v>
      </c>
      <c r="L25" s="180"/>
      <c r="M25" s="1069" t="str">
        <f>+'2.2 PMA AZIENDA'!$S$166&amp;"-"&amp;'2.2 PMA AZIENDA'!S171</f>
        <v>Multimprenditorialità (art. 54 - 57 bis L.R. 38/1999, art. 3 L.R. 14/2006 e Reg.R 1/2018)-</v>
      </c>
      <c r="N25" s="1070"/>
      <c r="O25" s="1070"/>
      <c r="P25" s="1074"/>
      <c r="Q25" s="1075"/>
      <c r="R25" s="1075"/>
      <c r="S25" s="1075"/>
      <c r="T25" s="1075"/>
      <c r="U25" s="1076"/>
      <c r="V25" s="1068"/>
      <c r="W25" s="277">
        <f>+'2.2 PMA AZIENDA'!AB171</f>
        <v>0</v>
      </c>
      <c r="X25" s="180"/>
      <c r="Y25" s="180"/>
      <c r="Z25" s="180"/>
    </row>
    <row r="26" spans="1:26" s="8" customFormat="1" ht="30.75" customHeight="1">
      <c r="A26" s="1090" t="str">
        <f>+'2.2 PMA AZIENDA'!$A$166&amp;"-"&amp;'2.2 PMA AZIENDA'!A172</f>
        <v>Multimprenditorialità (art. 54 - 57 bis L.R. 38/1999, art. 3 L.R. 14/2006 e Reg.R 1/2018)-</v>
      </c>
      <c r="B26" s="1091"/>
      <c r="C26" s="1091"/>
      <c r="D26" s="1097"/>
      <c r="E26" s="1098"/>
      <c r="F26" s="1098"/>
      <c r="G26" s="1098"/>
      <c r="H26" s="1098"/>
      <c r="I26" s="1099"/>
      <c r="J26" s="1093"/>
      <c r="K26" s="188">
        <f>+'2.2 PMA AZIENDA'!J172</f>
        <v>0</v>
      </c>
      <c r="L26" s="180"/>
      <c r="M26" s="1069" t="str">
        <f>+'2.2 PMA AZIENDA'!$S$166&amp;"-"&amp;'2.2 PMA AZIENDA'!S172</f>
        <v>Multimprenditorialità (art. 54 - 57 bis L.R. 38/1999, art. 3 L.R. 14/2006 e Reg.R 1/2018)-</v>
      </c>
      <c r="N26" s="1070"/>
      <c r="O26" s="1070"/>
      <c r="P26" s="1074"/>
      <c r="Q26" s="1075"/>
      <c r="R26" s="1075"/>
      <c r="S26" s="1075"/>
      <c r="T26" s="1075"/>
      <c r="U26" s="1076"/>
      <c r="V26" s="1068"/>
      <c r="W26" s="277">
        <f>+'2.2 PMA AZIENDA'!AB172</f>
        <v>0</v>
      </c>
      <c r="X26" s="180"/>
      <c r="Y26" s="180"/>
      <c r="Z26" s="180"/>
    </row>
    <row r="27" spans="1:26" s="8" customFormat="1" ht="30.75" customHeight="1">
      <c r="A27" s="1090" t="str">
        <f>+'2.2 PMA AZIENDA'!$A$166&amp;"-"&amp;'2.2 PMA AZIENDA'!A173</f>
        <v>Multimprenditorialità (art. 54 - 57 bis L.R. 38/1999, art. 3 L.R. 14/2006 e Reg.R 1/2018)-</v>
      </c>
      <c r="B27" s="1091"/>
      <c r="C27" s="1091"/>
      <c r="D27" s="1100"/>
      <c r="E27" s="1101"/>
      <c r="F27" s="1101"/>
      <c r="G27" s="1101"/>
      <c r="H27" s="1101"/>
      <c r="I27" s="1102"/>
      <c r="J27" s="1093"/>
      <c r="K27" s="188">
        <f>+'2.2 PMA AZIENDA'!J173</f>
        <v>0</v>
      </c>
      <c r="L27" s="180"/>
      <c r="M27" s="1069" t="str">
        <f>+'2.2 PMA AZIENDA'!$S$166&amp;"-"&amp;'2.2 PMA AZIENDA'!S173</f>
        <v>Multimprenditorialità (art. 54 - 57 bis L.R. 38/1999, art. 3 L.R. 14/2006 e Reg.R 1/2018)-</v>
      </c>
      <c r="N27" s="1070"/>
      <c r="O27" s="1070"/>
      <c r="P27" s="1077"/>
      <c r="Q27" s="1078"/>
      <c r="R27" s="1078"/>
      <c r="S27" s="1078"/>
      <c r="T27" s="1078"/>
      <c r="U27" s="1079"/>
      <c r="V27" s="1068"/>
      <c r="W27" s="277">
        <f>+'2.2 PMA AZIENDA'!AB173</f>
        <v>0</v>
      </c>
      <c r="X27" s="180"/>
      <c r="Y27" s="180"/>
      <c r="Z27" s="180"/>
    </row>
    <row r="28" spans="1:26" ht="21.75" customHeight="1">
      <c r="A28" s="657" t="s">
        <v>28</v>
      </c>
      <c r="B28" s="658"/>
      <c r="C28" s="658"/>
      <c r="D28" s="658"/>
      <c r="E28" s="658"/>
      <c r="F28" s="658"/>
      <c r="G28" s="658"/>
      <c r="H28" s="658"/>
      <c r="I28" s="659"/>
      <c r="J28" s="156">
        <f>SUM(J5:J27)</f>
        <v>0</v>
      </c>
      <c r="K28" s="191" t="e">
        <f>SUM(K5:K27)</f>
        <v>#REF!</v>
      </c>
      <c r="L28" s="38"/>
      <c r="M28" s="663" t="s">
        <v>28</v>
      </c>
      <c r="N28" s="664"/>
      <c r="O28" s="664"/>
      <c r="P28" s="664"/>
      <c r="Q28" s="664"/>
      <c r="R28" s="664"/>
      <c r="S28" s="664"/>
      <c r="T28" s="664"/>
      <c r="U28" s="665"/>
      <c r="V28" s="278">
        <f>SUM(V5:V27)</f>
        <v>0</v>
      </c>
      <c r="W28" s="279" t="e">
        <f>SUM(W5:W27)</f>
        <v>#REF!</v>
      </c>
      <c r="X28" s="38"/>
      <c r="Y28" s="38"/>
      <c r="Z28" s="38"/>
    </row>
  </sheetData>
  <mergeCells count="66">
    <mergeCell ref="J2:J4"/>
    <mergeCell ref="J23:J27"/>
    <mergeCell ref="A1:K1"/>
    <mergeCell ref="A25:C25"/>
    <mergeCell ref="A26:C26"/>
    <mergeCell ref="A27:C27"/>
    <mergeCell ref="D23:I27"/>
    <mergeCell ref="A2:C4"/>
    <mergeCell ref="A13:C13"/>
    <mergeCell ref="A14:C14"/>
    <mergeCell ref="A15:C15"/>
    <mergeCell ref="A16:C16"/>
    <mergeCell ref="A17:C17"/>
    <mergeCell ref="A18:C18"/>
    <mergeCell ref="K2:K4"/>
    <mergeCell ref="A6:C6"/>
    <mergeCell ref="A28:I28"/>
    <mergeCell ref="A19:C19"/>
    <mergeCell ref="A20:C20"/>
    <mergeCell ref="A21:C21"/>
    <mergeCell ref="A22:C22"/>
    <mergeCell ref="A23:C23"/>
    <mergeCell ref="A24:C24"/>
    <mergeCell ref="A7:C7"/>
    <mergeCell ref="A8:C8"/>
    <mergeCell ref="A9:C9"/>
    <mergeCell ref="A12:C12"/>
    <mergeCell ref="D2:I2"/>
    <mergeCell ref="D3:F3"/>
    <mergeCell ref="G3:I3"/>
    <mergeCell ref="A10:C10"/>
    <mergeCell ref="A11:C11"/>
    <mergeCell ref="A5:C5"/>
    <mergeCell ref="M1:W1"/>
    <mergeCell ref="M2:O4"/>
    <mergeCell ref="P2:U2"/>
    <mergeCell ref="V2:V4"/>
    <mergeCell ref="W2:W4"/>
    <mergeCell ref="P3:R3"/>
    <mergeCell ref="S3:U3"/>
    <mergeCell ref="M5:O5"/>
    <mergeCell ref="M6:O6"/>
    <mergeCell ref="M7:O7"/>
    <mergeCell ref="M8:O8"/>
    <mergeCell ref="M9:O9"/>
    <mergeCell ref="M10:O10"/>
    <mergeCell ref="M11:O11"/>
    <mergeCell ref="M12:O12"/>
    <mergeCell ref="M13:O13"/>
    <mergeCell ref="M14:O14"/>
    <mergeCell ref="M15:O15"/>
    <mergeCell ref="M16:O16"/>
    <mergeCell ref="M17:O17"/>
    <mergeCell ref="M18:O18"/>
    <mergeCell ref="M19:O19"/>
    <mergeCell ref="M20:O20"/>
    <mergeCell ref="M21:O21"/>
    <mergeCell ref="M22:O22"/>
    <mergeCell ref="M23:O23"/>
    <mergeCell ref="P23:U27"/>
    <mergeCell ref="M28:U28"/>
    <mergeCell ref="V23:V27"/>
    <mergeCell ref="M24:O24"/>
    <mergeCell ref="M25:O25"/>
    <mergeCell ref="M26:O26"/>
    <mergeCell ref="M27:O27"/>
  </mergeCells>
  <hyperlinks>
    <hyperlink ref="K2:K4" location="'2.2 Componente PMA_AZIENDA'!M74" display="Ricavi in €" xr:uid="{A1EB8CEE-51E3-4537-BFA9-6688DAF25761}"/>
    <hyperlink ref="A2:C4" location="'2.2 Componente PMA_AZIENDA'!A74" display="Descrizione" xr:uid="{63A8707B-E611-43F9-88C7-19E4CD17D2D9}"/>
    <hyperlink ref="W2:W4" location="'2.2 Componente PMA_AZIENDA'!M74" display="Ricavi in €" xr:uid="{F2894DA7-1523-44DD-9241-BBCA3E504DF4}"/>
    <hyperlink ref="M2:O4" location="'2.2 Componente PMA_AZIENDA'!A74" display="Descrizione" xr:uid="{3CFE9882-3FCC-4F92-B55D-B64022923C80}"/>
  </hyperlinks>
  <pageMargins left="0.7" right="0.7" top="0.75" bottom="0.75" header="0.3" footer="0.3"/>
  <pageSetup paperSize="9" scale="57" orientation="landscape" r:id="rId1"/>
  <colBreaks count="1" manualBreakCount="1">
    <brk id="12" max="27"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2D7D4-BBEF-4DFF-B265-42A7802674CD}">
  <sheetPr>
    <pageSetUpPr fitToPage="1"/>
  </sheetPr>
  <dimension ref="A1:AL41"/>
  <sheetViews>
    <sheetView workbookViewId="0">
      <selection sqref="A1:R1"/>
    </sheetView>
  </sheetViews>
  <sheetFormatPr defaultRowHeight="14.4"/>
  <cols>
    <col min="1" max="1" width="16.6640625" customWidth="1"/>
    <col min="12" max="15" width="5" customWidth="1"/>
    <col min="16" max="17" width="9.77734375" customWidth="1"/>
    <col min="18" max="18" width="28.6640625" customWidth="1"/>
    <col min="19" max="19" width="2.44140625" customWidth="1"/>
    <col min="20" max="20" width="16.6640625" customWidth="1"/>
    <col min="31" max="34" width="5" customWidth="1"/>
    <col min="35" max="36" width="9.77734375" customWidth="1"/>
    <col min="37" max="37" width="27.21875" customWidth="1"/>
    <col min="38" max="38" width="4.21875" customWidth="1"/>
  </cols>
  <sheetData>
    <row r="1" spans="1:38" ht="30.75" customHeight="1">
      <c r="A1" s="666" t="s">
        <v>591</v>
      </c>
      <c r="B1" s="666"/>
      <c r="C1" s="666"/>
      <c r="D1" s="666"/>
      <c r="E1" s="666"/>
      <c r="F1" s="666"/>
      <c r="G1" s="666"/>
      <c r="H1" s="666"/>
      <c r="I1" s="666"/>
      <c r="J1" s="666"/>
      <c r="K1" s="666"/>
      <c r="L1" s="666"/>
      <c r="M1" s="666"/>
      <c r="N1" s="666"/>
      <c r="O1" s="666"/>
      <c r="P1" s="666"/>
      <c r="Q1" s="666"/>
      <c r="R1" s="666"/>
      <c r="S1" s="38"/>
      <c r="T1" s="666" t="s">
        <v>646</v>
      </c>
      <c r="U1" s="666"/>
      <c r="V1" s="666"/>
      <c r="W1" s="666"/>
      <c r="X1" s="666"/>
      <c r="Y1" s="666"/>
      <c r="Z1" s="666"/>
      <c r="AA1" s="666"/>
      <c r="AB1" s="666"/>
      <c r="AC1" s="666"/>
      <c r="AD1" s="666"/>
      <c r="AE1" s="666"/>
      <c r="AF1" s="666"/>
      <c r="AG1" s="666"/>
      <c r="AH1" s="666"/>
      <c r="AI1" s="666"/>
      <c r="AJ1" s="666"/>
      <c r="AK1" s="666"/>
      <c r="AL1" s="38"/>
    </row>
    <row r="2" spans="1:38" ht="24.75" customHeight="1">
      <c r="A2" s="849" t="s">
        <v>594</v>
      </c>
      <c r="B2" s="849"/>
      <c r="C2" s="849"/>
      <c r="D2" s="849"/>
      <c r="E2" s="849"/>
      <c r="F2" s="849"/>
      <c r="G2" s="849"/>
      <c r="H2" s="849"/>
      <c r="I2" s="849"/>
      <c r="J2" s="849"/>
      <c r="K2" s="849"/>
      <c r="L2" s="849"/>
      <c r="M2" s="849"/>
      <c r="N2" s="849"/>
      <c r="O2" s="849"/>
      <c r="P2" s="849"/>
      <c r="Q2" s="849"/>
      <c r="R2" s="287" t="s">
        <v>137</v>
      </c>
      <c r="S2" s="94"/>
      <c r="T2" s="849" t="s">
        <v>647</v>
      </c>
      <c r="U2" s="849"/>
      <c r="V2" s="849"/>
      <c r="W2" s="849"/>
      <c r="X2" s="849"/>
      <c r="Y2" s="849"/>
      <c r="Z2" s="849"/>
      <c r="AA2" s="849"/>
      <c r="AB2" s="849"/>
      <c r="AC2" s="849"/>
      <c r="AD2" s="849"/>
      <c r="AE2" s="849"/>
      <c r="AF2" s="849"/>
      <c r="AG2" s="849"/>
      <c r="AH2" s="849"/>
      <c r="AI2" s="849"/>
      <c r="AJ2" s="849"/>
      <c r="AK2" s="289" t="s">
        <v>137</v>
      </c>
      <c r="AL2" s="38"/>
    </row>
    <row r="3" spans="1:38" ht="24.75" customHeight="1">
      <c r="A3" s="1111" t="s">
        <v>489</v>
      </c>
      <c r="B3" s="1111"/>
      <c r="C3" s="1111"/>
      <c r="D3" s="1111"/>
      <c r="E3" s="1111"/>
      <c r="F3" s="1111"/>
      <c r="G3" s="1111"/>
      <c r="H3" s="1111"/>
      <c r="I3" s="1111"/>
      <c r="J3" s="1111"/>
      <c r="K3" s="1111"/>
      <c r="L3" s="1111"/>
      <c r="M3" s="1111"/>
      <c r="N3" s="1111"/>
      <c r="O3" s="1111"/>
      <c r="P3" s="1111"/>
      <c r="Q3" s="1111"/>
      <c r="R3" s="288">
        <v>0</v>
      </c>
      <c r="S3" s="94"/>
      <c r="T3" s="1103" t="s">
        <v>489</v>
      </c>
      <c r="U3" s="1103"/>
      <c r="V3" s="1103"/>
      <c r="W3" s="1103"/>
      <c r="X3" s="1103"/>
      <c r="Y3" s="1103"/>
      <c r="Z3" s="1103"/>
      <c r="AA3" s="1103"/>
      <c r="AB3" s="1103"/>
      <c r="AC3" s="1103"/>
      <c r="AD3" s="1103"/>
      <c r="AE3" s="1103"/>
      <c r="AF3" s="1103"/>
      <c r="AG3" s="1103"/>
      <c r="AH3" s="1103"/>
      <c r="AI3" s="1103"/>
      <c r="AJ3" s="1103"/>
      <c r="AK3" s="288">
        <v>0</v>
      </c>
      <c r="AL3" s="38"/>
    </row>
    <row r="4" spans="1:38" ht="24.75" customHeight="1">
      <c r="A4" s="1111" t="s">
        <v>490</v>
      </c>
      <c r="B4" s="1111"/>
      <c r="C4" s="1111"/>
      <c r="D4" s="1111"/>
      <c r="E4" s="1111"/>
      <c r="F4" s="1111"/>
      <c r="G4" s="1111"/>
      <c r="H4" s="1111"/>
      <c r="I4" s="1111"/>
      <c r="J4" s="1111"/>
      <c r="K4" s="1111"/>
      <c r="L4" s="1111"/>
      <c r="M4" s="1111"/>
      <c r="N4" s="1111"/>
      <c r="O4" s="1111"/>
      <c r="P4" s="1111"/>
      <c r="Q4" s="1111"/>
      <c r="R4" s="288">
        <v>0</v>
      </c>
      <c r="S4" s="94"/>
      <c r="T4" s="1103" t="s">
        <v>490</v>
      </c>
      <c r="U4" s="1103"/>
      <c r="V4" s="1103"/>
      <c r="W4" s="1103"/>
      <c r="X4" s="1103"/>
      <c r="Y4" s="1103"/>
      <c r="Z4" s="1103"/>
      <c r="AA4" s="1103"/>
      <c r="AB4" s="1103"/>
      <c r="AC4" s="1103"/>
      <c r="AD4" s="1103"/>
      <c r="AE4" s="1103"/>
      <c r="AF4" s="1103"/>
      <c r="AG4" s="1103"/>
      <c r="AH4" s="1103"/>
      <c r="AI4" s="1103"/>
      <c r="AJ4" s="1103"/>
      <c r="AK4" s="288">
        <v>0</v>
      </c>
      <c r="AL4" s="38"/>
    </row>
    <row r="5" spans="1:38" ht="24.75" customHeight="1">
      <c r="A5" s="1111" t="s">
        <v>491</v>
      </c>
      <c r="B5" s="1111"/>
      <c r="C5" s="1111"/>
      <c r="D5" s="1111"/>
      <c r="E5" s="1111"/>
      <c r="F5" s="1111"/>
      <c r="G5" s="1111"/>
      <c r="H5" s="1111"/>
      <c r="I5" s="1111"/>
      <c r="J5" s="1111"/>
      <c r="K5" s="1111"/>
      <c r="L5" s="1111"/>
      <c r="M5" s="1111"/>
      <c r="N5" s="1111"/>
      <c r="O5" s="1111"/>
      <c r="P5" s="1111"/>
      <c r="Q5" s="1111"/>
      <c r="R5" s="288">
        <v>0</v>
      </c>
      <c r="S5" s="94"/>
      <c r="T5" s="1103" t="s">
        <v>491</v>
      </c>
      <c r="U5" s="1103"/>
      <c r="V5" s="1103"/>
      <c r="W5" s="1103"/>
      <c r="X5" s="1103"/>
      <c r="Y5" s="1103"/>
      <c r="Z5" s="1103"/>
      <c r="AA5" s="1103"/>
      <c r="AB5" s="1103"/>
      <c r="AC5" s="1103"/>
      <c r="AD5" s="1103"/>
      <c r="AE5" s="1103"/>
      <c r="AF5" s="1103"/>
      <c r="AG5" s="1103"/>
      <c r="AH5" s="1103"/>
      <c r="AI5" s="1103"/>
      <c r="AJ5" s="1103"/>
      <c r="AK5" s="288">
        <v>0</v>
      </c>
      <c r="AL5" s="38"/>
    </row>
    <row r="6" spans="1:38" ht="24.75" customHeight="1">
      <c r="A6" s="1111" t="s">
        <v>287</v>
      </c>
      <c r="B6" s="1111"/>
      <c r="C6" s="1111"/>
      <c r="D6" s="1111"/>
      <c r="E6" s="1111"/>
      <c r="F6" s="1111"/>
      <c r="G6" s="1111"/>
      <c r="H6" s="1111"/>
      <c r="I6" s="1111"/>
      <c r="J6" s="1111"/>
      <c r="K6" s="1111"/>
      <c r="L6" s="1111"/>
      <c r="M6" s="1111"/>
      <c r="N6" s="1111"/>
      <c r="O6" s="1111"/>
      <c r="P6" s="1111"/>
      <c r="Q6" s="1111"/>
      <c r="R6" s="288">
        <v>0</v>
      </c>
      <c r="S6" s="94"/>
      <c r="T6" s="1103" t="s">
        <v>287</v>
      </c>
      <c r="U6" s="1103"/>
      <c r="V6" s="1103"/>
      <c r="W6" s="1103"/>
      <c r="X6" s="1103"/>
      <c r="Y6" s="1103"/>
      <c r="Z6" s="1103"/>
      <c r="AA6" s="1103"/>
      <c r="AB6" s="1103"/>
      <c r="AC6" s="1103"/>
      <c r="AD6" s="1103"/>
      <c r="AE6" s="1103"/>
      <c r="AF6" s="1103"/>
      <c r="AG6" s="1103"/>
      <c r="AH6" s="1103"/>
      <c r="AI6" s="1103"/>
      <c r="AJ6" s="1103"/>
      <c r="AK6" s="288">
        <v>0</v>
      </c>
      <c r="AL6" s="38"/>
    </row>
    <row r="7" spans="1:38" ht="24.75" customHeight="1">
      <c r="A7" s="1111" t="s">
        <v>533</v>
      </c>
      <c r="B7" s="1111"/>
      <c r="C7" s="1111"/>
      <c r="D7" s="1111"/>
      <c r="E7" s="1111"/>
      <c r="F7" s="1111"/>
      <c r="G7" s="1111"/>
      <c r="H7" s="1111"/>
      <c r="I7" s="1111"/>
      <c r="J7" s="1111"/>
      <c r="K7" s="1111"/>
      <c r="L7" s="1111"/>
      <c r="M7" s="1111"/>
      <c r="N7" s="1111"/>
      <c r="O7" s="1111"/>
      <c r="P7" s="1111"/>
      <c r="Q7" s="1111"/>
      <c r="R7" s="288">
        <v>0</v>
      </c>
      <c r="S7" s="94"/>
      <c r="T7" s="1103" t="s">
        <v>533</v>
      </c>
      <c r="U7" s="1103"/>
      <c r="V7" s="1103"/>
      <c r="W7" s="1103"/>
      <c r="X7" s="1103"/>
      <c r="Y7" s="1103"/>
      <c r="Z7" s="1103"/>
      <c r="AA7" s="1103"/>
      <c r="AB7" s="1103"/>
      <c r="AC7" s="1103"/>
      <c r="AD7" s="1103"/>
      <c r="AE7" s="1103"/>
      <c r="AF7" s="1103"/>
      <c r="AG7" s="1103"/>
      <c r="AH7" s="1103"/>
      <c r="AI7" s="1103"/>
      <c r="AJ7" s="1103"/>
      <c r="AK7" s="288">
        <v>0</v>
      </c>
      <c r="AL7" s="38"/>
    </row>
    <row r="8" spans="1:38" ht="24.75" customHeight="1">
      <c r="A8" s="1111" t="s">
        <v>288</v>
      </c>
      <c r="B8" s="1111"/>
      <c r="C8" s="1111"/>
      <c r="D8" s="1111"/>
      <c r="E8" s="1111"/>
      <c r="F8" s="1111"/>
      <c r="G8" s="1111"/>
      <c r="H8" s="1111"/>
      <c r="I8" s="1111"/>
      <c r="J8" s="1111"/>
      <c r="K8" s="1111"/>
      <c r="L8" s="1111"/>
      <c r="M8" s="1111"/>
      <c r="N8" s="1111"/>
      <c r="O8" s="1111"/>
      <c r="P8" s="1111"/>
      <c r="Q8" s="1111"/>
      <c r="R8" s="288">
        <v>0</v>
      </c>
      <c r="S8" s="94"/>
      <c r="T8" s="1103" t="s">
        <v>288</v>
      </c>
      <c r="U8" s="1103"/>
      <c r="V8" s="1103"/>
      <c r="W8" s="1103"/>
      <c r="X8" s="1103"/>
      <c r="Y8" s="1103"/>
      <c r="Z8" s="1103"/>
      <c r="AA8" s="1103"/>
      <c r="AB8" s="1103"/>
      <c r="AC8" s="1103"/>
      <c r="AD8" s="1103"/>
      <c r="AE8" s="1103"/>
      <c r="AF8" s="1103"/>
      <c r="AG8" s="1103"/>
      <c r="AH8" s="1103"/>
      <c r="AI8" s="1103"/>
      <c r="AJ8" s="1103"/>
      <c r="AK8" s="288">
        <v>0</v>
      </c>
      <c r="AL8" s="38"/>
    </row>
    <row r="9" spans="1:38" ht="24.75" customHeight="1">
      <c r="A9" s="1113" t="s">
        <v>597</v>
      </c>
      <c r="B9" s="1113"/>
      <c r="C9" s="1113"/>
      <c r="D9" s="1113"/>
      <c r="E9" s="1113"/>
      <c r="F9" s="1113"/>
      <c r="G9" s="1113"/>
      <c r="H9" s="1113"/>
      <c r="I9" s="1113"/>
      <c r="J9" s="1113"/>
      <c r="K9" s="1113"/>
      <c r="L9" s="1113"/>
      <c r="M9" s="1113"/>
      <c r="N9" s="1113"/>
      <c r="O9" s="1113"/>
      <c r="P9" s="1113"/>
      <c r="Q9" s="1113"/>
      <c r="R9" s="247">
        <f>+'4.1 DOTAZIONI AZIENDALI'!T51+'4.1 DOTAZIONI AZIENDALI'!R91</f>
        <v>0</v>
      </c>
      <c r="S9" s="94"/>
      <c r="T9" s="1108" t="s">
        <v>597</v>
      </c>
      <c r="U9" s="1108"/>
      <c r="V9" s="1108"/>
      <c r="W9" s="1108"/>
      <c r="X9" s="1108"/>
      <c r="Y9" s="1108"/>
      <c r="Z9" s="1108"/>
      <c r="AA9" s="1108"/>
      <c r="AB9" s="1108"/>
      <c r="AC9" s="1108"/>
      <c r="AD9" s="1108"/>
      <c r="AE9" s="1108"/>
      <c r="AF9" s="1108"/>
      <c r="AG9" s="1108"/>
      <c r="AH9" s="1108"/>
      <c r="AI9" s="1108"/>
      <c r="AJ9" s="1108"/>
      <c r="AK9" s="290">
        <f>+'4.1 DOTAZIONI AZIENDALI'!AO51+'4.1 DOTAZIONI AZIENDALI'!AM91</f>
        <v>0</v>
      </c>
      <c r="AL9" s="38"/>
    </row>
    <row r="10" spans="1:38" ht="24.75" customHeight="1">
      <c r="A10" s="1114" t="s">
        <v>599</v>
      </c>
      <c r="B10" s="1115"/>
      <c r="C10" s="1115"/>
      <c r="D10" s="1115"/>
      <c r="E10" s="1115"/>
      <c r="F10" s="1115"/>
      <c r="G10" s="1115"/>
      <c r="H10" s="1115"/>
      <c r="I10" s="1115"/>
      <c r="J10" s="1115"/>
      <c r="K10" s="1115"/>
      <c r="L10" s="1115"/>
      <c r="M10" s="1115"/>
      <c r="N10" s="1115"/>
      <c r="O10" s="1115"/>
      <c r="P10" s="1115"/>
      <c r="Q10" s="1116"/>
      <c r="R10" s="247">
        <f>+'4.1 DOTAZIONI AZIENDALI'!S51+'4.1 DOTAZIONI AZIENDALI'!S62+'4.1 DOTAZIONI AZIENDALI'!S73+'4.1 DOTAZIONI AZIENDALI'!O91</f>
        <v>0</v>
      </c>
      <c r="S10" s="94"/>
      <c r="T10" s="1127" t="s">
        <v>599</v>
      </c>
      <c r="U10" s="1128"/>
      <c r="V10" s="1128"/>
      <c r="W10" s="1128"/>
      <c r="X10" s="1128"/>
      <c r="Y10" s="1128"/>
      <c r="Z10" s="1128"/>
      <c r="AA10" s="1128"/>
      <c r="AB10" s="1128"/>
      <c r="AC10" s="1128"/>
      <c r="AD10" s="1128"/>
      <c r="AE10" s="1128"/>
      <c r="AF10" s="1128"/>
      <c r="AG10" s="1128"/>
      <c r="AH10" s="1128"/>
      <c r="AI10" s="1128"/>
      <c r="AJ10" s="1129"/>
      <c r="AK10" s="290">
        <f>+'4.1 DOTAZIONI AZIENDALI'!AN51+'4.1 DOTAZIONI AZIENDALI'!AN62+'4.1 DOTAZIONI AZIENDALI'!AN73+'4.1 DOTAZIONI AZIENDALI'!AJ91:AL91</f>
        <v>0</v>
      </c>
      <c r="AL10" s="38"/>
    </row>
    <row r="11" spans="1:38" ht="24.75" customHeight="1">
      <c r="A11" s="1111" t="s">
        <v>600</v>
      </c>
      <c r="B11" s="1111"/>
      <c r="C11" s="1121" t="s">
        <v>558</v>
      </c>
      <c r="D11" s="1121"/>
      <c r="E11" s="1121"/>
      <c r="F11" s="1121"/>
      <c r="G11" s="1121"/>
      <c r="H11" s="1121"/>
      <c r="I11" s="1121"/>
      <c r="J11" s="1121"/>
      <c r="K11" s="1121"/>
      <c r="L11" s="1121"/>
      <c r="M11" s="1121"/>
      <c r="N11" s="1121"/>
      <c r="O11" s="1121"/>
      <c r="P11" s="1121"/>
      <c r="Q11" s="1121"/>
      <c r="R11" s="288">
        <v>0</v>
      </c>
      <c r="S11" s="94"/>
      <c r="T11" s="1103" t="s">
        <v>600</v>
      </c>
      <c r="U11" s="1103"/>
      <c r="V11" s="1121" t="s">
        <v>558</v>
      </c>
      <c r="W11" s="1121"/>
      <c r="X11" s="1121"/>
      <c r="Y11" s="1121"/>
      <c r="Z11" s="1121"/>
      <c r="AA11" s="1121"/>
      <c r="AB11" s="1121"/>
      <c r="AC11" s="1121"/>
      <c r="AD11" s="1121"/>
      <c r="AE11" s="1121"/>
      <c r="AF11" s="1121"/>
      <c r="AG11" s="1121"/>
      <c r="AH11" s="1121"/>
      <c r="AI11" s="1121"/>
      <c r="AJ11" s="1121"/>
      <c r="AK11" s="288">
        <v>0</v>
      </c>
      <c r="AL11" s="38"/>
    </row>
    <row r="12" spans="1:38" ht="24.75" customHeight="1">
      <c r="A12" s="1111" t="s">
        <v>601</v>
      </c>
      <c r="B12" s="1111"/>
      <c r="C12" s="1121" t="s">
        <v>558</v>
      </c>
      <c r="D12" s="1121"/>
      <c r="E12" s="1121"/>
      <c r="F12" s="1121"/>
      <c r="G12" s="1121"/>
      <c r="H12" s="1121"/>
      <c r="I12" s="1121"/>
      <c r="J12" s="1121"/>
      <c r="K12" s="1121"/>
      <c r="L12" s="1121"/>
      <c r="M12" s="1121"/>
      <c r="N12" s="1121"/>
      <c r="O12" s="1121"/>
      <c r="P12" s="1121"/>
      <c r="Q12" s="1121"/>
      <c r="R12" s="288">
        <v>0</v>
      </c>
      <c r="S12" s="94"/>
      <c r="T12" s="1103" t="s">
        <v>601</v>
      </c>
      <c r="U12" s="1103"/>
      <c r="V12" s="1121" t="s">
        <v>558</v>
      </c>
      <c r="W12" s="1121"/>
      <c r="X12" s="1121"/>
      <c r="Y12" s="1121"/>
      <c r="Z12" s="1121"/>
      <c r="AA12" s="1121"/>
      <c r="AB12" s="1121"/>
      <c r="AC12" s="1121"/>
      <c r="AD12" s="1121"/>
      <c r="AE12" s="1121"/>
      <c r="AF12" s="1121"/>
      <c r="AG12" s="1121"/>
      <c r="AH12" s="1121"/>
      <c r="AI12" s="1121"/>
      <c r="AJ12" s="1121"/>
      <c r="AK12" s="288">
        <v>0</v>
      </c>
      <c r="AL12" s="38"/>
    </row>
    <row r="13" spans="1:38" ht="24.75" customHeight="1">
      <c r="A13" s="1111" t="s">
        <v>593</v>
      </c>
      <c r="B13" s="1111"/>
      <c r="C13" s="1121" t="s">
        <v>558</v>
      </c>
      <c r="D13" s="1121"/>
      <c r="E13" s="1121"/>
      <c r="F13" s="1121"/>
      <c r="G13" s="1121"/>
      <c r="H13" s="1121"/>
      <c r="I13" s="1121"/>
      <c r="J13" s="1121"/>
      <c r="K13" s="1121"/>
      <c r="L13" s="1121"/>
      <c r="M13" s="1121"/>
      <c r="N13" s="1121"/>
      <c r="O13" s="1121"/>
      <c r="P13" s="1121"/>
      <c r="Q13" s="1121"/>
      <c r="R13" s="288">
        <v>0</v>
      </c>
      <c r="S13" s="94"/>
      <c r="T13" s="1103" t="s">
        <v>593</v>
      </c>
      <c r="U13" s="1103"/>
      <c r="V13" s="1121" t="s">
        <v>558</v>
      </c>
      <c r="W13" s="1121"/>
      <c r="X13" s="1121"/>
      <c r="Y13" s="1121"/>
      <c r="Z13" s="1121"/>
      <c r="AA13" s="1121"/>
      <c r="AB13" s="1121"/>
      <c r="AC13" s="1121"/>
      <c r="AD13" s="1121"/>
      <c r="AE13" s="1121"/>
      <c r="AF13" s="1121"/>
      <c r="AG13" s="1121"/>
      <c r="AH13" s="1121"/>
      <c r="AI13" s="1121"/>
      <c r="AJ13" s="1121"/>
      <c r="AK13" s="288">
        <v>0</v>
      </c>
      <c r="AL13" s="38"/>
    </row>
    <row r="14" spans="1:38" ht="27" customHeight="1">
      <c r="A14" s="1112" t="s">
        <v>463</v>
      </c>
      <c r="B14" s="1112"/>
      <c r="C14" s="1112"/>
      <c r="D14" s="1112"/>
      <c r="E14" s="1112"/>
      <c r="F14" s="1112"/>
      <c r="G14" s="1112"/>
      <c r="H14" s="1112"/>
      <c r="I14" s="1112"/>
      <c r="J14" s="1112"/>
      <c r="K14" s="1112"/>
      <c r="L14" s="1112"/>
      <c r="M14" s="1112"/>
      <c r="N14" s="1112"/>
      <c r="O14" s="1112"/>
      <c r="P14" s="1112"/>
      <c r="Q14" s="1112"/>
      <c r="R14" s="287">
        <f>SUM(R6:R8)</f>
        <v>0</v>
      </c>
      <c r="S14" s="94"/>
      <c r="T14" s="1120" t="s">
        <v>463</v>
      </c>
      <c r="U14" s="1120"/>
      <c r="V14" s="1120"/>
      <c r="W14" s="1120"/>
      <c r="X14" s="1120"/>
      <c r="Y14" s="1120"/>
      <c r="Z14" s="1120"/>
      <c r="AA14" s="1120"/>
      <c r="AB14" s="1120"/>
      <c r="AC14" s="1120"/>
      <c r="AD14" s="1120"/>
      <c r="AE14" s="1120"/>
      <c r="AF14" s="1120"/>
      <c r="AG14" s="1120"/>
      <c r="AH14" s="1120"/>
      <c r="AI14" s="1120"/>
      <c r="AJ14" s="1120"/>
      <c r="AK14" s="289">
        <f>SUM(AK6:AK8)</f>
        <v>0</v>
      </c>
      <c r="AL14" s="38"/>
    </row>
    <row r="15" spans="1:38" ht="23.25" customHeight="1">
      <c r="A15" s="884" t="s">
        <v>648</v>
      </c>
      <c r="B15" s="885"/>
      <c r="C15" s="885"/>
      <c r="D15" s="885"/>
      <c r="E15" s="885"/>
      <c r="F15" s="885"/>
      <c r="G15" s="885"/>
      <c r="H15" s="885"/>
      <c r="I15" s="885"/>
      <c r="J15" s="885"/>
      <c r="K15" s="885"/>
      <c r="L15" s="885"/>
      <c r="M15" s="885"/>
      <c r="N15" s="885"/>
      <c r="O15" s="885"/>
      <c r="P15" s="885"/>
      <c r="Q15" s="886"/>
      <c r="R15" s="287" t="s">
        <v>137</v>
      </c>
      <c r="S15" s="94"/>
      <c r="T15" s="884" t="s">
        <v>648</v>
      </c>
      <c r="U15" s="885"/>
      <c r="V15" s="885"/>
      <c r="W15" s="885"/>
      <c r="X15" s="885"/>
      <c r="Y15" s="885"/>
      <c r="Z15" s="885"/>
      <c r="AA15" s="885"/>
      <c r="AB15" s="885"/>
      <c r="AC15" s="885"/>
      <c r="AD15" s="885"/>
      <c r="AE15" s="885"/>
      <c r="AF15" s="885"/>
      <c r="AG15" s="885"/>
      <c r="AH15" s="885"/>
      <c r="AI15" s="885"/>
      <c r="AJ15" s="886"/>
      <c r="AK15" s="289" t="s">
        <v>137</v>
      </c>
      <c r="AL15" s="38"/>
    </row>
    <row r="16" spans="1:38" ht="42.75" customHeight="1">
      <c r="A16" s="189" t="s">
        <v>356</v>
      </c>
      <c r="B16" s="1123" t="s">
        <v>576</v>
      </c>
      <c r="C16" s="1124"/>
      <c r="D16" s="1124"/>
      <c r="E16" s="1124"/>
      <c r="F16" s="1124"/>
      <c r="G16" s="1124"/>
      <c r="H16" s="1124"/>
      <c r="I16" s="1124"/>
      <c r="J16" s="1124"/>
      <c r="K16" s="1124"/>
      <c r="L16" s="1124"/>
      <c r="M16" s="1124"/>
      <c r="N16" s="1124"/>
      <c r="O16" s="1124"/>
      <c r="P16" s="1124"/>
      <c r="Q16" s="1125"/>
      <c r="R16" s="288"/>
      <c r="S16" s="94"/>
      <c r="T16" s="280" t="s">
        <v>356</v>
      </c>
      <c r="U16" s="1123" t="s">
        <v>576</v>
      </c>
      <c r="V16" s="1124"/>
      <c r="W16" s="1124"/>
      <c r="X16" s="1124"/>
      <c r="Y16" s="1124"/>
      <c r="Z16" s="1124"/>
      <c r="AA16" s="1124"/>
      <c r="AB16" s="1124"/>
      <c r="AC16" s="1124"/>
      <c r="AD16" s="1124"/>
      <c r="AE16" s="1124"/>
      <c r="AF16" s="1124"/>
      <c r="AG16" s="1124"/>
      <c r="AH16" s="1124"/>
      <c r="AI16" s="1124"/>
      <c r="AJ16" s="1125"/>
      <c r="AK16" s="288">
        <v>0</v>
      </c>
      <c r="AL16" s="38"/>
    </row>
    <row r="17" spans="1:38" ht="42.75" customHeight="1">
      <c r="A17" s="189" t="s">
        <v>357</v>
      </c>
      <c r="B17" s="1123" t="s">
        <v>576</v>
      </c>
      <c r="C17" s="1124"/>
      <c r="D17" s="1124"/>
      <c r="E17" s="1124"/>
      <c r="F17" s="1124"/>
      <c r="G17" s="1124"/>
      <c r="H17" s="1124"/>
      <c r="I17" s="1124"/>
      <c r="J17" s="1124"/>
      <c r="K17" s="1124"/>
      <c r="L17" s="1124"/>
      <c r="M17" s="1124"/>
      <c r="N17" s="1124"/>
      <c r="O17" s="1124"/>
      <c r="P17" s="1124">
        <v>0</v>
      </c>
      <c r="Q17" s="1125"/>
      <c r="R17" s="288">
        <v>0</v>
      </c>
      <c r="S17" s="94"/>
      <c r="T17" s="280" t="s">
        <v>357</v>
      </c>
      <c r="U17" s="1123" t="s">
        <v>576</v>
      </c>
      <c r="V17" s="1124"/>
      <c r="W17" s="1124"/>
      <c r="X17" s="1124"/>
      <c r="Y17" s="1124"/>
      <c r="Z17" s="1124"/>
      <c r="AA17" s="1124"/>
      <c r="AB17" s="1124"/>
      <c r="AC17" s="1124"/>
      <c r="AD17" s="1124"/>
      <c r="AE17" s="1124"/>
      <c r="AF17" s="1124"/>
      <c r="AG17" s="1124"/>
      <c r="AH17" s="1124"/>
      <c r="AI17" s="1124">
        <v>0</v>
      </c>
      <c r="AJ17" s="1125"/>
      <c r="AK17" s="288">
        <v>0</v>
      </c>
      <c r="AL17" s="38"/>
    </row>
    <row r="18" spans="1:38" ht="42.75" customHeight="1">
      <c r="A18" s="189" t="s">
        <v>358</v>
      </c>
      <c r="B18" s="1123" t="s">
        <v>576</v>
      </c>
      <c r="C18" s="1124"/>
      <c r="D18" s="1124"/>
      <c r="E18" s="1124"/>
      <c r="F18" s="1124"/>
      <c r="G18" s="1124"/>
      <c r="H18" s="1124"/>
      <c r="I18" s="1124"/>
      <c r="J18" s="1124"/>
      <c r="K18" s="1124"/>
      <c r="L18" s="1124"/>
      <c r="M18" s="1124"/>
      <c r="N18" s="1124"/>
      <c r="O18" s="1124"/>
      <c r="P18" s="1124">
        <v>0</v>
      </c>
      <c r="Q18" s="1125"/>
      <c r="R18" s="288">
        <v>0</v>
      </c>
      <c r="S18" s="94"/>
      <c r="T18" s="280" t="s">
        <v>358</v>
      </c>
      <c r="U18" s="1123" t="s">
        <v>576</v>
      </c>
      <c r="V18" s="1124"/>
      <c r="W18" s="1124"/>
      <c r="X18" s="1124"/>
      <c r="Y18" s="1124"/>
      <c r="Z18" s="1124"/>
      <c r="AA18" s="1124"/>
      <c r="AB18" s="1124"/>
      <c r="AC18" s="1124"/>
      <c r="AD18" s="1124"/>
      <c r="AE18" s="1124"/>
      <c r="AF18" s="1124"/>
      <c r="AG18" s="1124"/>
      <c r="AH18" s="1124"/>
      <c r="AI18" s="1124">
        <v>0</v>
      </c>
      <c r="AJ18" s="1125"/>
      <c r="AK18" s="288">
        <v>0</v>
      </c>
      <c r="AL18" s="38"/>
    </row>
    <row r="19" spans="1:38" ht="42.75" customHeight="1">
      <c r="A19" s="189" t="s">
        <v>359</v>
      </c>
      <c r="B19" s="1123" t="s">
        <v>576</v>
      </c>
      <c r="C19" s="1124"/>
      <c r="D19" s="1124"/>
      <c r="E19" s="1124"/>
      <c r="F19" s="1124"/>
      <c r="G19" s="1124"/>
      <c r="H19" s="1124"/>
      <c r="I19" s="1124"/>
      <c r="J19" s="1124"/>
      <c r="K19" s="1124"/>
      <c r="L19" s="1124"/>
      <c r="M19" s="1124"/>
      <c r="N19" s="1124"/>
      <c r="O19" s="1124"/>
      <c r="P19" s="1124">
        <v>0</v>
      </c>
      <c r="Q19" s="1125"/>
      <c r="R19" s="288">
        <v>0</v>
      </c>
      <c r="S19" s="94"/>
      <c r="T19" s="280" t="s">
        <v>359</v>
      </c>
      <c r="U19" s="1123" t="s">
        <v>576</v>
      </c>
      <c r="V19" s="1124"/>
      <c r="W19" s="1124"/>
      <c r="X19" s="1124"/>
      <c r="Y19" s="1124"/>
      <c r="Z19" s="1124"/>
      <c r="AA19" s="1124"/>
      <c r="AB19" s="1124"/>
      <c r="AC19" s="1124"/>
      <c r="AD19" s="1124"/>
      <c r="AE19" s="1124"/>
      <c r="AF19" s="1124"/>
      <c r="AG19" s="1124"/>
      <c r="AH19" s="1124"/>
      <c r="AI19" s="1124">
        <v>0</v>
      </c>
      <c r="AJ19" s="1125"/>
      <c r="AK19" s="288">
        <v>0</v>
      </c>
      <c r="AL19" s="38"/>
    </row>
    <row r="20" spans="1:38" ht="42.75" customHeight="1">
      <c r="A20" s="189" t="s">
        <v>360</v>
      </c>
      <c r="B20" s="1123" t="s">
        <v>576</v>
      </c>
      <c r="C20" s="1124"/>
      <c r="D20" s="1124"/>
      <c r="E20" s="1124"/>
      <c r="F20" s="1124"/>
      <c r="G20" s="1124"/>
      <c r="H20" s="1124"/>
      <c r="I20" s="1124"/>
      <c r="J20" s="1124"/>
      <c r="K20" s="1124"/>
      <c r="L20" s="1124"/>
      <c r="M20" s="1124"/>
      <c r="N20" s="1124"/>
      <c r="O20" s="1124"/>
      <c r="P20" s="1124">
        <v>0</v>
      </c>
      <c r="Q20" s="1125"/>
      <c r="R20" s="288">
        <v>0</v>
      </c>
      <c r="S20" s="94"/>
      <c r="T20" s="280" t="s">
        <v>360</v>
      </c>
      <c r="U20" s="1123" t="s">
        <v>576</v>
      </c>
      <c r="V20" s="1124"/>
      <c r="W20" s="1124"/>
      <c r="X20" s="1124"/>
      <c r="Y20" s="1124"/>
      <c r="Z20" s="1124"/>
      <c r="AA20" s="1124"/>
      <c r="AB20" s="1124"/>
      <c r="AC20" s="1124"/>
      <c r="AD20" s="1124"/>
      <c r="AE20" s="1124"/>
      <c r="AF20" s="1124"/>
      <c r="AG20" s="1124"/>
      <c r="AH20" s="1124"/>
      <c r="AI20" s="1124">
        <v>0</v>
      </c>
      <c r="AJ20" s="1125"/>
      <c r="AK20" s="288">
        <v>0</v>
      </c>
      <c r="AL20" s="38"/>
    </row>
    <row r="21" spans="1:38" ht="42.75" customHeight="1">
      <c r="A21" s="189" t="s">
        <v>361</v>
      </c>
      <c r="B21" s="1123" t="s">
        <v>576</v>
      </c>
      <c r="C21" s="1124"/>
      <c r="D21" s="1124"/>
      <c r="E21" s="1124"/>
      <c r="F21" s="1124"/>
      <c r="G21" s="1124"/>
      <c r="H21" s="1124"/>
      <c r="I21" s="1124"/>
      <c r="J21" s="1124"/>
      <c r="K21" s="1124"/>
      <c r="L21" s="1124"/>
      <c r="M21" s="1124"/>
      <c r="N21" s="1124"/>
      <c r="O21" s="1124"/>
      <c r="P21" s="1124">
        <v>0</v>
      </c>
      <c r="Q21" s="1125"/>
      <c r="R21" s="288">
        <v>0</v>
      </c>
      <c r="S21" s="94"/>
      <c r="T21" s="280" t="s">
        <v>361</v>
      </c>
      <c r="U21" s="1123" t="s">
        <v>576</v>
      </c>
      <c r="V21" s="1124"/>
      <c r="W21" s="1124"/>
      <c r="X21" s="1124"/>
      <c r="Y21" s="1124"/>
      <c r="Z21" s="1124"/>
      <c r="AA21" s="1124"/>
      <c r="AB21" s="1124"/>
      <c r="AC21" s="1124"/>
      <c r="AD21" s="1124"/>
      <c r="AE21" s="1124"/>
      <c r="AF21" s="1124"/>
      <c r="AG21" s="1124"/>
      <c r="AH21" s="1124"/>
      <c r="AI21" s="1124">
        <v>0</v>
      </c>
      <c r="AJ21" s="1125"/>
      <c r="AK21" s="288">
        <v>0</v>
      </c>
      <c r="AL21" s="38"/>
    </row>
    <row r="22" spans="1:38" ht="28.05" customHeight="1">
      <c r="A22" s="1112" t="s">
        <v>463</v>
      </c>
      <c r="B22" s="1112"/>
      <c r="C22" s="1112"/>
      <c r="D22" s="1112"/>
      <c r="E22" s="1112"/>
      <c r="F22" s="1112"/>
      <c r="G22" s="1112"/>
      <c r="H22" s="1112"/>
      <c r="I22" s="1112"/>
      <c r="J22" s="1112"/>
      <c r="K22" s="1112"/>
      <c r="L22" s="1112"/>
      <c r="M22" s="1112"/>
      <c r="N22" s="1112"/>
      <c r="O22" s="1112"/>
      <c r="P22" s="1112"/>
      <c r="Q22" s="1112"/>
      <c r="R22" s="246">
        <f>SUM(R16:R21)</f>
        <v>0</v>
      </c>
      <c r="S22" s="94"/>
      <c r="T22" s="1120" t="s">
        <v>463</v>
      </c>
      <c r="U22" s="1120"/>
      <c r="V22" s="1120"/>
      <c r="W22" s="1120"/>
      <c r="X22" s="1120"/>
      <c r="Y22" s="1120"/>
      <c r="Z22" s="1120"/>
      <c r="AA22" s="1120"/>
      <c r="AB22" s="1120"/>
      <c r="AC22" s="1120"/>
      <c r="AD22" s="1120"/>
      <c r="AE22" s="1120"/>
      <c r="AF22" s="1120"/>
      <c r="AG22" s="1120"/>
      <c r="AH22" s="1120"/>
      <c r="AI22" s="1120"/>
      <c r="AJ22" s="1120"/>
      <c r="AK22" s="281">
        <f>SUM(AK16:AK21)</f>
        <v>0</v>
      </c>
      <c r="AL22" s="38"/>
    </row>
    <row r="23" spans="1:38" ht="23.25" customHeight="1">
      <c r="A23" s="404" t="s">
        <v>565</v>
      </c>
      <c r="B23" s="405"/>
      <c r="C23" s="405"/>
      <c r="D23" s="405"/>
      <c r="E23" s="405"/>
      <c r="F23" s="405"/>
      <c r="G23" s="405"/>
      <c r="H23" s="405"/>
      <c r="I23" s="405"/>
      <c r="J23" s="405"/>
      <c r="K23" s="405"/>
      <c r="L23" s="405"/>
      <c r="M23" s="405"/>
      <c r="N23" s="405"/>
      <c r="O23" s="406"/>
      <c r="P23" s="1126" t="s">
        <v>575</v>
      </c>
      <c r="Q23" s="1126"/>
      <c r="R23" s="287" t="s">
        <v>678</v>
      </c>
      <c r="S23" s="94"/>
      <c r="T23" s="404" t="s">
        <v>649</v>
      </c>
      <c r="U23" s="405"/>
      <c r="V23" s="405"/>
      <c r="W23" s="405"/>
      <c r="X23" s="405"/>
      <c r="Y23" s="405"/>
      <c r="Z23" s="405"/>
      <c r="AA23" s="405"/>
      <c r="AB23" s="405"/>
      <c r="AC23" s="405"/>
      <c r="AD23" s="405"/>
      <c r="AE23" s="405"/>
      <c r="AF23" s="405"/>
      <c r="AG23" s="405"/>
      <c r="AH23" s="406"/>
      <c r="AI23" s="1130" t="s">
        <v>575</v>
      </c>
      <c r="AJ23" s="1130"/>
      <c r="AK23" s="289" t="s">
        <v>678</v>
      </c>
      <c r="AL23" s="38"/>
    </row>
    <row r="24" spans="1:38" ht="41.25" customHeight="1">
      <c r="A24" s="143" t="s">
        <v>365</v>
      </c>
      <c r="B24" s="1117" t="s">
        <v>371</v>
      </c>
      <c r="C24" s="1119"/>
      <c r="D24" s="1119"/>
      <c r="E24" s="1119"/>
      <c r="F24" s="1119"/>
      <c r="G24" s="1119"/>
      <c r="H24" s="1119"/>
      <c r="I24" s="1119"/>
      <c r="J24" s="1119"/>
      <c r="K24" s="1119"/>
      <c r="L24" s="1119"/>
      <c r="M24" s="1119"/>
      <c r="N24" s="1119"/>
      <c r="O24" s="1118"/>
      <c r="P24" s="1117"/>
      <c r="Q24" s="1118"/>
      <c r="R24" s="288">
        <v>0</v>
      </c>
      <c r="S24" s="94"/>
      <c r="T24" s="282" t="s">
        <v>365</v>
      </c>
      <c r="U24" s="1117" t="s">
        <v>371</v>
      </c>
      <c r="V24" s="1119"/>
      <c r="W24" s="1119"/>
      <c r="X24" s="1119"/>
      <c r="Y24" s="1119"/>
      <c r="Z24" s="1119"/>
      <c r="AA24" s="1119"/>
      <c r="AB24" s="1119"/>
      <c r="AC24" s="1119"/>
      <c r="AD24" s="1119"/>
      <c r="AE24" s="1119"/>
      <c r="AF24" s="1119"/>
      <c r="AG24" s="1119"/>
      <c r="AH24" s="1118"/>
      <c r="AI24" s="1117"/>
      <c r="AJ24" s="1118"/>
      <c r="AK24" s="288">
        <v>0</v>
      </c>
      <c r="AL24" s="38"/>
    </row>
    <row r="25" spans="1:38" ht="41.25" customHeight="1">
      <c r="A25" s="143" t="s">
        <v>366</v>
      </c>
      <c r="B25" s="1117" t="s">
        <v>371</v>
      </c>
      <c r="C25" s="1119"/>
      <c r="D25" s="1119"/>
      <c r="E25" s="1119"/>
      <c r="F25" s="1119"/>
      <c r="G25" s="1119"/>
      <c r="H25" s="1119"/>
      <c r="I25" s="1119"/>
      <c r="J25" s="1119"/>
      <c r="K25" s="1119"/>
      <c r="L25" s="1119"/>
      <c r="M25" s="1119"/>
      <c r="N25" s="1119"/>
      <c r="O25" s="1118"/>
      <c r="P25" s="1117"/>
      <c r="Q25" s="1118"/>
      <c r="R25" s="288">
        <v>0</v>
      </c>
      <c r="S25" s="94"/>
      <c r="T25" s="282" t="s">
        <v>366</v>
      </c>
      <c r="U25" s="1117" t="s">
        <v>371</v>
      </c>
      <c r="V25" s="1119"/>
      <c r="W25" s="1119"/>
      <c r="X25" s="1119"/>
      <c r="Y25" s="1119"/>
      <c r="Z25" s="1119"/>
      <c r="AA25" s="1119"/>
      <c r="AB25" s="1119"/>
      <c r="AC25" s="1119"/>
      <c r="AD25" s="1119"/>
      <c r="AE25" s="1119"/>
      <c r="AF25" s="1119"/>
      <c r="AG25" s="1119"/>
      <c r="AH25" s="1118"/>
      <c r="AI25" s="1117"/>
      <c r="AJ25" s="1118"/>
      <c r="AK25" s="288">
        <v>0</v>
      </c>
      <c r="AL25" s="38"/>
    </row>
    <row r="26" spans="1:38" ht="41.25" customHeight="1">
      <c r="A26" s="143" t="s">
        <v>367</v>
      </c>
      <c r="B26" s="1117" t="s">
        <v>371</v>
      </c>
      <c r="C26" s="1119"/>
      <c r="D26" s="1119"/>
      <c r="E26" s="1119"/>
      <c r="F26" s="1119"/>
      <c r="G26" s="1119"/>
      <c r="H26" s="1119"/>
      <c r="I26" s="1119"/>
      <c r="J26" s="1119"/>
      <c r="K26" s="1119"/>
      <c r="L26" s="1119"/>
      <c r="M26" s="1119"/>
      <c r="N26" s="1119"/>
      <c r="O26" s="1118"/>
      <c r="P26" s="1117"/>
      <c r="Q26" s="1118"/>
      <c r="R26" s="288">
        <v>0</v>
      </c>
      <c r="S26" s="94"/>
      <c r="T26" s="282" t="s">
        <v>367</v>
      </c>
      <c r="U26" s="1117" t="s">
        <v>371</v>
      </c>
      <c r="V26" s="1119"/>
      <c r="W26" s="1119"/>
      <c r="X26" s="1119"/>
      <c r="Y26" s="1119"/>
      <c r="Z26" s="1119"/>
      <c r="AA26" s="1119"/>
      <c r="AB26" s="1119"/>
      <c r="AC26" s="1119"/>
      <c r="AD26" s="1119"/>
      <c r="AE26" s="1119"/>
      <c r="AF26" s="1119"/>
      <c r="AG26" s="1119"/>
      <c r="AH26" s="1118"/>
      <c r="AI26" s="1117"/>
      <c r="AJ26" s="1118"/>
      <c r="AK26" s="288">
        <v>0</v>
      </c>
      <c r="AL26" s="38"/>
    </row>
    <row r="27" spans="1:38" ht="41.25" customHeight="1">
      <c r="A27" s="143" t="s">
        <v>368</v>
      </c>
      <c r="B27" s="1117" t="s">
        <v>371</v>
      </c>
      <c r="C27" s="1119"/>
      <c r="D27" s="1119"/>
      <c r="E27" s="1119"/>
      <c r="F27" s="1119"/>
      <c r="G27" s="1119"/>
      <c r="H27" s="1119"/>
      <c r="I27" s="1119"/>
      <c r="J27" s="1119"/>
      <c r="K27" s="1119"/>
      <c r="L27" s="1119"/>
      <c r="M27" s="1119"/>
      <c r="N27" s="1119"/>
      <c r="O27" s="1118"/>
      <c r="P27" s="1117"/>
      <c r="Q27" s="1118"/>
      <c r="R27" s="288">
        <v>0</v>
      </c>
      <c r="S27" s="94"/>
      <c r="T27" s="282" t="s">
        <v>368</v>
      </c>
      <c r="U27" s="1117" t="s">
        <v>371</v>
      </c>
      <c r="V27" s="1119"/>
      <c r="W27" s="1119"/>
      <c r="X27" s="1119"/>
      <c r="Y27" s="1119"/>
      <c r="Z27" s="1119"/>
      <c r="AA27" s="1119"/>
      <c r="AB27" s="1119"/>
      <c r="AC27" s="1119"/>
      <c r="AD27" s="1119"/>
      <c r="AE27" s="1119"/>
      <c r="AF27" s="1119"/>
      <c r="AG27" s="1119"/>
      <c r="AH27" s="1118"/>
      <c r="AI27" s="1117"/>
      <c r="AJ27" s="1118"/>
      <c r="AK27" s="288">
        <v>0</v>
      </c>
      <c r="AL27" s="38"/>
    </row>
    <row r="28" spans="1:38" ht="41.25" customHeight="1">
      <c r="A28" s="143" t="s">
        <v>369</v>
      </c>
      <c r="B28" s="1117" t="s">
        <v>371</v>
      </c>
      <c r="C28" s="1119"/>
      <c r="D28" s="1119"/>
      <c r="E28" s="1119"/>
      <c r="F28" s="1119"/>
      <c r="G28" s="1119"/>
      <c r="H28" s="1119"/>
      <c r="I28" s="1119"/>
      <c r="J28" s="1119"/>
      <c r="K28" s="1119"/>
      <c r="L28" s="1119"/>
      <c r="M28" s="1119"/>
      <c r="N28" s="1119"/>
      <c r="O28" s="1118"/>
      <c r="P28" s="1117"/>
      <c r="Q28" s="1118"/>
      <c r="R28" s="288">
        <v>0</v>
      </c>
      <c r="S28" s="94"/>
      <c r="T28" s="282" t="s">
        <v>369</v>
      </c>
      <c r="U28" s="1117" t="s">
        <v>371</v>
      </c>
      <c r="V28" s="1119"/>
      <c r="W28" s="1119"/>
      <c r="X28" s="1119"/>
      <c r="Y28" s="1119"/>
      <c r="Z28" s="1119"/>
      <c r="AA28" s="1119"/>
      <c r="AB28" s="1119"/>
      <c r="AC28" s="1119"/>
      <c r="AD28" s="1119"/>
      <c r="AE28" s="1119"/>
      <c r="AF28" s="1119"/>
      <c r="AG28" s="1119"/>
      <c r="AH28" s="1118"/>
      <c r="AI28" s="1117"/>
      <c r="AJ28" s="1118"/>
      <c r="AK28" s="288">
        <v>0</v>
      </c>
      <c r="AL28" s="38"/>
    </row>
    <row r="29" spans="1:38" ht="41.25" customHeight="1">
      <c r="A29" s="143" t="s">
        <v>370</v>
      </c>
      <c r="B29" s="1117" t="s">
        <v>371</v>
      </c>
      <c r="C29" s="1119"/>
      <c r="D29" s="1119"/>
      <c r="E29" s="1119"/>
      <c r="F29" s="1119"/>
      <c r="G29" s="1119"/>
      <c r="H29" s="1119"/>
      <c r="I29" s="1119"/>
      <c r="J29" s="1119"/>
      <c r="K29" s="1119"/>
      <c r="L29" s="1119"/>
      <c r="M29" s="1119"/>
      <c r="N29" s="1119"/>
      <c r="O29" s="1118"/>
      <c r="P29" s="1117"/>
      <c r="Q29" s="1118"/>
      <c r="R29" s="288">
        <v>0</v>
      </c>
      <c r="S29" s="94"/>
      <c r="T29" s="282" t="s">
        <v>370</v>
      </c>
      <c r="U29" s="1117" t="s">
        <v>371</v>
      </c>
      <c r="V29" s="1119"/>
      <c r="W29" s="1119"/>
      <c r="X29" s="1119"/>
      <c r="Y29" s="1119"/>
      <c r="Z29" s="1119"/>
      <c r="AA29" s="1119"/>
      <c r="AB29" s="1119"/>
      <c r="AC29" s="1119"/>
      <c r="AD29" s="1119"/>
      <c r="AE29" s="1119"/>
      <c r="AF29" s="1119"/>
      <c r="AG29" s="1119"/>
      <c r="AH29" s="1118"/>
      <c r="AI29" s="1117"/>
      <c r="AJ29" s="1118"/>
      <c r="AK29" s="288">
        <v>0</v>
      </c>
      <c r="AL29" s="38"/>
    </row>
    <row r="30" spans="1:38" ht="27" customHeight="1">
      <c r="A30" s="1109" t="s">
        <v>463</v>
      </c>
      <c r="B30" s="1109"/>
      <c r="C30" s="1109"/>
      <c r="D30" s="1109"/>
      <c r="E30" s="1109"/>
      <c r="F30" s="1109"/>
      <c r="G30" s="1109"/>
      <c r="H30" s="1109"/>
      <c r="I30" s="1109"/>
      <c r="J30" s="1109"/>
      <c r="K30" s="1109"/>
      <c r="L30" s="1109"/>
      <c r="M30" s="1109"/>
      <c r="N30" s="1109"/>
      <c r="O30" s="1109"/>
      <c r="P30" s="1109"/>
      <c r="Q30" s="1109"/>
      <c r="R30" s="225">
        <f>SUM(R24:R29)</f>
        <v>0</v>
      </c>
      <c r="S30" s="94"/>
      <c r="T30" s="1106" t="s">
        <v>463</v>
      </c>
      <c r="U30" s="1106"/>
      <c r="V30" s="1106"/>
      <c r="W30" s="1106"/>
      <c r="X30" s="1106"/>
      <c r="Y30" s="1106"/>
      <c r="Z30" s="1106"/>
      <c r="AA30" s="1106"/>
      <c r="AB30" s="1106"/>
      <c r="AC30" s="1106"/>
      <c r="AD30" s="1106"/>
      <c r="AE30" s="1106"/>
      <c r="AF30" s="1106"/>
      <c r="AG30" s="1106"/>
      <c r="AH30" s="1106"/>
      <c r="AI30" s="1106"/>
      <c r="AJ30" s="1106"/>
      <c r="AK30" s="270">
        <f>SUM(AK24:AK29)</f>
        <v>0</v>
      </c>
      <c r="AL30" s="38"/>
    </row>
    <row r="31" spans="1:38" ht="23.25" customHeight="1">
      <c r="A31" s="849" t="s">
        <v>566</v>
      </c>
      <c r="B31" s="849"/>
      <c r="C31" s="849"/>
      <c r="D31" s="849"/>
      <c r="E31" s="849"/>
      <c r="F31" s="849"/>
      <c r="G31" s="849"/>
      <c r="H31" s="849"/>
      <c r="I31" s="849"/>
      <c r="J31" s="849"/>
      <c r="K31" s="849"/>
      <c r="L31" s="849"/>
      <c r="M31" s="849"/>
      <c r="N31" s="849"/>
      <c r="O31" s="849"/>
      <c r="P31" s="849"/>
      <c r="Q31" s="849"/>
      <c r="R31" s="287" t="s">
        <v>137</v>
      </c>
      <c r="S31" s="94"/>
      <c r="T31" s="849" t="s">
        <v>650</v>
      </c>
      <c r="U31" s="849"/>
      <c r="V31" s="849"/>
      <c r="W31" s="849"/>
      <c r="X31" s="849"/>
      <c r="Y31" s="849"/>
      <c r="Z31" s="849"/>
      <c r="AA31" s="849"/>
      <c r="AB31" s="849"/>
      <c r="AC31" s="849"/>
      <c r="AD31" s="849"/>
      <c r="AE31" s="849"/>
      <c r="AF31" s="849"/>
      <c r="AG31" s="849"/>
      <c r="AH31" s="849"/>
      <c r="AI31" s="849"/>
      <c r="AJ31" s="849"/>
      <c r="AK31" s="289" t="s">
        <v>137</v>
      </c>
      <c r="AL31" s="38"/>
    </row>
    <row r="32" spans="1:38" ht="21" customHeight="1">
      <c r="A32" s="1122" t="s">
        <v>175</v>
      </c>
      <c r="B32" s="1122"/>
      <c r="C32" s="1122"/>
      <c r="D32" s="1122"/>
      <c r="E32" s="1122"/>
      <c r="F32" s="1122"/>
      <c r="G32" s="1122"/>
      <c r="H32" s="1122"/>
      <c r="I32" s="1122"/>
      <c r="J32" s="1122"/>
      <c r="K32" s="1122"/>
      <c r="L32" s="1122"/>
      <c r="M32" s="1122"/>
      <c r="N32" s="1122"/>
      <c r="O32" s="1122"/>
      <c r="P32" s="1122"/>
      <c r="Q32" s="1122"/>
      <c r="R32" s="1122"/>
      <c r="S32" s="94"/>
      <c r="T32" s="1107" t="s">
        <v>175</v>
      </c>
      <c r="U32" s="1107"/>
      <c r="V32" s="1107"/>
      <c r="W32" s="1107"/>
      <c r="X32" s="1107"/>
      <c r="Y32" s="1107"/>
      <c r="Z32" s="1107"/>
      <c r="AA32" s="1107"/>
      <c r="AB32" s="1107"/>
      <c r="AC32" s="1107"/>
      <c r="AD32" s="1107"/>
      <c r="AE32" s="1107"/>
      <c r="AF32" s="1107"/>
      <c r="AG32" s="1107"/>
      <c r="AH32" s="1107"/>
      <c r="AI32" s="1107"/>
      <c r="AJ32" s="1107"/>
      <c r="AK32" s="1107"/>
      <c r="AL32" s="38"/>
    </row>
    <row r="33" spans="1:38" ht="32.25" customHeight="1">
      <c r="A33" s="1111" t="s">
        <v>176</v>
      </c>
      <c r="B33" s="1111"/>
      <c r="C33" s="1111"/>
      <c r="D33" s="1110" t="s">
        <v>534</v>
      </c>
      <c r="E33" s="1110"/>
      <c r="F33" s="181">
        <v>0.02</v>
      </c>
      <c r="G33" s="1110" t="s">
        <v>564</v>
      </c>
      <c r="H33" s="1110"/>
      <c r="I33" s="1110"/>
      <c r="J33" s="1105"/>
      <c r="K33" s="1105"/>
      <c r="L33" s="1105"/>
      <c r="M33" s="1105"/>
      <c r="N33" s="1105"/>
      <c r="O33" s="1105"/>
      <c r="P33" s="1105"/>
      <c r="Q33" s="1105"/>
      <c r="R33" s="245">
        <f>+'4.1 DOTAZIONI AZIENDALI'!O51*F33</f>
        <v>0</v>
      </c>
      <c r="S33" s="94"/>
      <c r="T33" s="1103" t="s">
        <v>176</v>
      </c>
      <c r="U33" s="1103"/>
      <c r="V33" s="1103"/>
      <c r="W33" s="1104" t="s">
        <v>534</v>
      </c>
      <c r="X33" s="1104"/>
      <c r="Y33" s="181">
        <v>0.02</v>
      </c>
      <c r="Z33" s="1104" t="s">
        <v>564</v>
      </c>
      <c r="AA33" s="1104"/>
      <c r="AB33" s="1104"/>
      <c r="AC33" s="1105"/>
      <c r="AD33" s="1105"/>
      <c r="AE33" s="1105"/>
      <c r="AF33" s="1105"/>
      <c r="AG33" s="1105"/>
      <c r="AH33" s="1105"/>
      <c r="AI33" s="1105"/>
      <c r="AJ33" s="1105"/>
      <c r="AK33" s="283">
        <f>+'4.1 DOTAZIONI AZIENDALI'!AI51*Y33</f>
        <v>0</v>
      </c>
      <c r="AL33" s="38"/>
    </row>
    <row r="34" spans="1:38" ht="32.25" customHeight="1">
      <c r="A34" s="1111" t="s">
        <v>177</v>
      </c>
      <c r="B34" s="1111"/>
      <c r="C34" s="1111"/>
      <c r="D34" s="1110" t="s">
        <v>362</v>
      </c>
      <c r="E34" s="1110"/>
      <c r="F34" s="181">
        <v>0.02</v>
      </c>
      <c r="G34" s="1110" t="s">
        <v>564</v>
      </c>
      <c r="H34" s="1110"/>
      <c r="I34" s="1110"/>
      <c r="J34" s="1105"/>
      <c r="K34" s="1105"/>
      <c r="L34" s="1105"/>
      <c r="M34" s="1105"/>
      <c r="N34" s="1105"/>
      <c r="O34" s="1105"/>
      <c r="P34" s="1105"/>
      <c r="Q34" s="1105"/>
      <c r="R34" s="245">
        <f>F34*'4.1 DOTAZIONI AZIENDALI'!O26</f>
        <v>0</v>
      </c>
      <c r="S34" s="94"/>
      <c r="T34" s="1103" t="s">
        <v>177</v>
      </c>
      <c r="U34" s="1103"/>
      <c r="V34" s="1103"/>
      <c r="W34" s="1104" t="s">
        <v>362</v>
      </c>
      <c r="X34" s="1104"/>
      <c r="Y34" s="181">
        <v>0.02</v>
      </c>
      <c r="Z34" s="1104" t="s">
        <v>564</v>
      </c>
      <c r="AA34" s="1104"/>
      <c r="AB34" s="1104"/>
      <c r="AC34" s="1105"/>
      <c r="AD34" s="1105"/>
      <c r="AE34" s="1105"/>
      <c r="AF34" s="1105"/>
      <c r="AG34" s="1105"/>
      <c r="AH34" s="1105"/>
      <c r="AI34" s="1105"/>
      <c r="AJ34" s="1105"/>
      <c r="AK34" s="283">
        <f>Y34*'4.1 DOTAZIONI AZIENDALI'!AI26</f>
        <v>0</v>
      </c>
      <c r="AL34" s="38"/>
    </row>
    <row r="35" spans="1:38" ht="32.25" customHeight="1">
      <c r="A35" s="1111" t="s">
        <v>178</v>
      </c>
      <c r="B35" s="1111"/>
      <c r="C35" s="1111"/>
      <c r="D35" s="1110" t="s">
        <v>362</v>
      </c>
      <c r="E35" s="1110"/>
      <c r="F35" s="181">
        <v>0.02</v>
      </c>
      <c r="G35" s="1110" t="s">
        <v>564</v>
      </c>
      <c r="H35" s="1110"/>
      <c r="I35" s="1110"/>
      <c r="J35" s="1105"/>
      <c r="K35" s="1105"/>
      <c r="L35" s="1105"/>
      <c r="M35" s="1105"/>
      <c r="N35" s="1105"/>
      <c r="O35" s="1105"/>
      <c r="P35" s="1105"/>
      <c r="Q35" s="1105"/>
      <c r="R35" s="245">
        <f>F35*'4.1 DOTAZIONI AZIENDALI'!O62</f>
        <v>0</v>
      </c>
      <c r="S35" s="94"/>
      <c r="T35" s="1103" t="s">
        <v>178</v>
      </c>
      <c r="U35" s="1103"/>
      <c r="V35" s="1103"/>
      <c r="W35" s="1104" t="s">
        <v>362</v>
      </c>
      <c r="X35" s="1104"/>
      <c r="Y35" s="181">
        <v>0.02</v>
      </c>
      <c r="Z35" s="1104" t="s">
        <v>564</v>
      </c>
      <c r="AA35" s="1104"/>
      <c r="AB35" s="1104"/>
      <c r="AC35" s="1105"/>
      <c r="AD35" s="1105"/>
      <c r="AE35" s="1105"/>
      <c r="AF35" s="1105"/>
      <c r="AG35" s="1105"/>
      <c r="AH35" s="1105"/>
      <c r="AI35" s="1105"/>
      <c r="AJ35" s="1105"/>
      <c r="AK35" s="283">
        <f>Y35*'4.1 DOTAZIONI AZIENDALI'!AI62</f>
        <v>0</v>
      </c>
      <c r="AL35" s="38"/>
    </row>
    <row r="36" spans="1:38" ht="21" customHeight="1">
      <c r="A36" s="1122" t="s">
        <v>179</v>
      </c>
      <c r="B36" s="1122"/>
      <c r="C36" s="1122"/>
      <c r="D36" s="1122"/>
      <c r="E36" s="1122"/>
      <c r="F36" s="1122"/>
      <c r="G36" s="1122"/>
      <c r="H36" s="1122"/>
      <c r="I36" s="1122"/>
      <c r="J36" s="1122"/>
      <c r="K36" s="1122"/>
      <c r="L36" s="1122"/>
      <c r="M36" s="1122"/>
      <c r="N36" s="1122"/>
      <c r="O36" s="1122"/>
      <c r="P36" s="1122"/>
      <c r="Q36" s="1122"/>
      <c r="R36" s="1122"/>
      <c r="S36" s="94"/>
      <c r="T36" s="1107" t="s">
        <v>179</v>
      </c>
      <c r="U36" s="1107"/>
      <c r="V36" s="1107"/>
      <c r="W36" s="1107"/>
      <c r="X36" s="1107"/>
      <c r="Y36" s="1107"/>
      <c r="Z36" s="1107"/>
      <c r="AA36" s="1107"/>
      <c r="AB36" s="1107"/>
      <c r="AC36" s="1107"/>
      <c r="AD36" s="1107"/>
      <c r="AE36" s="1107"/>
      <c r="AF36" s="1107"/>
      <c r="AG36" s="1107"/>
      <c r="AH36" s="1107"/>
      <c r="AI36" s="1107"/>
      <c r="AJ36" s="1107"/>
      <c r="AK36" s="1107"/>
      <c r="AL36" s="38"/>
    </row>
    <row r="37" spans="1:38" ht="32.25" customHeight="1">
      <c r="A37" s="1111" t="s">
        <v>180</v>
      </c>
      <c r="B37" s="1111"/>
      <c r="C37" s="1111"/>
      <c r="D37" s="1110" t="s">
        <v>362</v>
      </c>
      <c r="E37" s="1110"/>
      <c r="F37" s="181">
        <v>0.05</v>
      </c>
      <c r="G37" s="1110" t="s">
        <v>564</v>
      </c>
      <c r="H37" s="1110"/>
      <c r="I37" s="1110"/>
      <c r="J37" s="1105"/>
      <c r="K37" s="1105"/>
      <c r="L37" s="1105"/>
      <c r="M37" s="1105"/>
      <c r="N37" s="1105"/>
      <c r="O37" s="1105"/>
      <c r="P37" s="1105"/>
      <c r="Q37" s="1105"/>
      <c r="R37" s="245">
        <f>F37*'4.1 DOTAZIONI AZIENDALI'!R146</f>
        <v>0</v>
      </c>
      <c r="S37" s="94"/>
      <c r="T37" s="1103" t="s">
        <v>180</v>
      </c>
      <c r="U37" s="1103"/>
      <c r="V37" s="1103"/>
      <c r="W37" s="1104" t="s">
        <v>362</v>
      </c>
      <c r="X37" s="1104"/>
      <c r="Y37" s="181">
        <v>0.05</v>
      </c>
      <c r="Z37" s="1104" t="s">
        <v>564</v>
      </c>
      <c r="AA37" s="1104"/>
      <c r="AB37" s="1104"/>
      <c r="AC37" s="1105"/>
      <c r="AD37" s="1105"/>
      <c r="AE37" s="1105"/>
      <c r="AF37" s="1105"/>
      <c r="AG37" s="1105"/>
      <c r="AH37" s="1105"/>
      <c r="AI37" s="1105"/>
      <c r="AJ37" s="1105"/>
      <c r="AK37" s="283">
        <f>Y37*'4.1 DOTAZIONI AZIENDALI'!AL146</f>
        <v>0</v>
      </c>
      <c r="AL37" s="38"/>
    </row>
    <row r="38" spans="1:38" ht="32.25" customHeight="1">
      <c r="A38" s="1111" t="s">
        <v>181</v>
      </c>
      <c r="B38" s="1111"/>
      <c r="C38" s="1111"/>
      <c r="D38" s="1110" t="s">
        <v>362</v>
      </c>
      <c r="E38" s="1110"/>
      <c r="F38" s="181">
        <v>0.05</v>
      </c>
      <c r="G38" s="1110" t="s">
        <v>564</v>
      </c>
      <c r="H38" s="1110"/>
      <c r="I38" s="1110"/>
      <c r="J38" s="1105"/>
      <c r="K38" s="1105"/>
      <c r="L38" s="1105"/>
      <c r="M38" s="1105"/>
      <c r="N38" s="1105"/>
      <c r="O38" s="1105"/>
      <c r="P38" s="1105"/>
      <c r="Q38" s="1105"/>
      <c r="R38" s="245">
        <f>F38*'4.1 DOTAZIONI AZIENDALI'!J91</f>
        <v>0</v>
      </c>
      <c r="S38" s="94"/>
      <c r="T38" s="1103" t="s">
        <v>181</v>
      </c>
      <c r="U38" s="1103"/>
      <c r="V38" s="1103"/>
      <c r="W38" s="1104" t="s">
        <v>362</v>
      </c>
      <c r="X38" s="1104"/>
      <c r="Y38" s="181">
        <v>0.05</v>
      </c>
      <c r="Z38" s="1104" t="s">
        <v>564</v>
      </c>
      <c r="AA38" s="1104"/>
      <c r="AB38" s="1104"/>
      <c r="AC38" s="1105"/>
      <c r="AD38" s="1105"/>
      <c r="AE38" s="1105"/>
      <c r="AF38" s="1105"/>
      <c r="AG38" s="1105"/>
      <c r="AH38" s="1105"/>
      <c r="AI38" s="1105"/>
      <c r="AJ38" s="1105"/>
      <c r="AK38" s="283">
        <f>Y38*'4.1 DOTAZIONI AZIENDALI'!AD91</f>
        <v>0</v>
      </c>
      <c r="AL38" s="38"/>
    </row>
    <row r="39" spans="1:38" ht="32.25" customHeight="1">
      <c r="A39" s="1111" t="s">
        <v>182</v>
      </c>
      <c r="B39" s="1111"/>
      <c r="C39" s="1111"/>
      <c r="D39" s="1110" t="s">
        <v>362</v>
      </c>
      <c r="E39" s="1110"/>
      <c r="F39" s="181">
        <v>0.01</v>
      </c>
      <c r="G39" s="1110" t="s">
        <v>564</v>
      </c>
      <c r="H39" s="1110"/>
      <c r="I39" s="1110"/>
      <c r="J39" s="1105"/>
      <c r="K39" s="1105"/>
      <c r="L39" s="1105"/>
      <c r="M39" s="1105"/>
      <c r="N39" s="1105"/>
      <c r="O39" s="1105"/>
      <c r="P39" s="1105"/>
      <c r="Q39" s="1105"/>
      <c r="R39" s="245">
        <f>+F39*('4.1 DOTAZIONI AZIENDALI'!J97+'4.1 DOTAZIONI AZIENDALI'!R146)</f>
        <v>0</v>
      </c>
      <c r="S39" s="94"/>
      <c r="T39" s="1103" t="s">
        <v>182</v>
      </c>
      <c r="U39" s="1103"/>
      <c r="V39" s="1103"/>
      <c r="W39" s="1104" t="s">
        <v>362</v>
      </c>
      <c r="X39" s="1104"/>
      <c r="Y39" s="181">
        <v>0.01</v>
      </c>
      <c r="Z39" s="1104" t="s">
        <v>564</v>
      </c>
      <c r="AA39" s="1104"/>
      <c r="AB39" s="1104"/>
      <c r="AC39" s="1105"/>
      <c r="AD39" s="1105"/>
      <c r="AE39" s="1105"/>
      <c r="AF39" s="1105"/>
      <c r="AG39" s="1105"/>
      <c r="AH39" s="1105"/>
      <c r="AI39" s="1105"/>
      <c r="AJ39" s="1105"/>
      <c r="AK39" s="283">
        <f>+Y39*('4.1 DOTAZIONI AZIENDALI'!AD97+'4.1 DOTAZIONI AZIENDALI'!AL146)</f>
        <v>0</v>
      </c>
      <c r="AL39" s="38"/>
    </row>
    <row r="40" spans="1:38" ht="32.25" customHeight="1">
      <c r="A40" s="1111" t="s">
        <v>459</v>
      </c>
      <c r="B40" s="1111"/>
      <c r="C40" s="1111"/>
      <c r="D40" s="1110" t="s">
        <v>362</v>
      </c>
      <c r="E40" s="1110"/>
      <c r="F40" s="181">
        <v>0.03</v>
      </c>
      <c r="G40" s="1110" t="s">
        <v>564</v>
      </c>
      <c r="H40" s="1110"/>
      <c r="I40" s="1110"/>
      <c r="J40" s="1105"/>
      <c r="K40" s="1105"/>
      <c r="L40" s="1105"/>
      <c r="M40" s="1105"/>
      <c r="N40" s="1105"/>
      <c r="O40" s="1105"/>
      <c r="P40" s="1105"/>
      <c r="Q40" s="1105"/>
      <c r="R40" s="245">
        <f>+F40*'4.1 DOTAZIONI AZIENDALI'!J102</f>
        <v>0</v>
      </c>
      <c r="S40" s="94"/>
      <c r="T40" s="1103" t="s">
        <v>459</v>
      </c>
      <c r="U40" s="1103"/>
      <c r="V40" s="1103"/>
      <c r="W40" s="1104" t="s">
        <v>362</v>
      </c>
      <c r="X40" s="1104"/>
      <c r="Y40" s="181">
        <v>0.03</v>
      </c>
      <c r="Z40" s="1104" t="s">
        <v>564</v>
      </c>
      <c r="AA40" s="1104"/>
      <c r="AB40" s="1104"/>
      <c r="AC40" s="1105"/>
      <c r="AD40" s="1105"/>
      <c r="AE40" s="1105"/>
      <c r="AF40" s="1105"/>
      <c r="AG40" s="1105"/>
      <c r="AH40" s="1105"/>
      <c r="AI40" s="1105"/>
      <c r="AJ40" s="1105"/>
      <c r="AK40" s="283">
        <f>+Y40*'4.1 DOTAZIONI AZIENDALI'!AD102</f>
        <v>0</v>
      </c>
      <c r="AL40" s="38"/>
    </row>
    <row r="41" spans="1:38" ht="32.25" customHeight="1">
      <c r="A41" s="1109" t="s">
        <v>463</v>
      </c>
      <c r="B41" s="1109"/>
      <c r="C41" s="1109"/>
      <c r="D41" s="1109"/>
      <c r="E41" s="1109"/>
      <c r="F41" s="1109"/>
      <c r="G41" s="1109"/>
      <c r="H41" s="1109"/>
      <c r="I41" s="1109"/>
      <c r="J41" s="1109"/>
      <c r="K41" s="1109"/>
      <c r="L41" s="1109"/>
      <c r="M41" s="1109"/>
      <c r="N41" s="1109"/>
      <c r="O41" s="1109"/>
      <c r="P41" s="1109"/>
      <c r="Q41" s="1109"/>
      <c r="R41" s="225">
        <f>SUM(R33:R35,R37:R40)</f>
        <v>0</v>
      </c>
      <c r="S41" s="94"/>
      <c r="T41" s="1106" t="s">
        <v>463</v>
      </c>
      <c r="U41" s="1106"/>
      <c r="V41" s="1106"/>
      <c r="W41" s="1106"/>
      <c r="X41" s="1106"/>
      <c r="Y41" s="1106"/>
      <c r="Z41" s="1106"/>
      <c r="AA41" s="1106"/>
      <c r="AB41" s="1106"/>
      <c r="AC41" s="1106"/>
      <c r="AD41" s="1106"/>
      <c r="AE41" s="1106"/>
      <c r="AF41" s="1106"/>
      <c r="AG41" s="1106"/>
      <c r="AH41" s="1106"/>
      <c r="AI41" s="1106"/>
      <c r="AJ41" s="1106"/>
      <c r="AK41" s="270">
        <f>SUM(AK33:AK35,AK37:AK40)</f>
        <v>0</v>
      </c>
      <c r="AL41" s="38"/>
    </row>
  </sheetData>
  <mergeCells count="142">
    <mergeCell ref="P29:Q29"/>
    <mergeCell ref="U29:AH29"/>
    <mergeCell ref="AI29:AJ29"/>
    <mergeCell ref="T15:AJ15"/>
    <mergeCell ref="B16:Q16"/>
    <mergeCell ref="U16:AJ16"/>
    <mergeCell ref="B17:Q17"/>
    <mergeCell ref="U17:AJ17"/>
    <mergeCell ref="B18:Q18"/>
    <mergeCell ref="U18:AJ18"/>
    <mergeCell ref="B19:Q19"/>
    <mergeCell ref="U19:AJ19"/>
    <mergeCell ref="AI23:AJ23"/>
    <mergeCell ref="U24:AH24"/>
    <mergeCell ref="AI24:AJ24"/>
    <mergeCell ref="U25:AH25"/>
    <mergeCell ref="AI25:AJ25"/>
    <mergeCell ref="U26:AH26"/>
    <mergeCell ref="AI26:AJ26"/>
    <mergeCell ref="U27:AH27"/>
    <mergeCell ref="AI27:AJ27"/>
    <mergeCell ref="U28:AH28"/>
    <mergeCell ref="AI28:AJ28"/>
    <mergeCell ref="T10:AJ10"/>
    <mergeCell ref="A11:B11"/>
    <mergeCell ref="C11:Q11"/>
    <mergeCell ref="C13:Q13"/>
    <mergeCell ref="A13:B13"/>
    <mergeCell ref="T11:U11"/>
    <mergeCell ref="V11:AJ11"/>
    <mergeCell ref="T12:U12"/>
    <mergeCell ref="V12:AJ12"/>
    <mergeCell ref="T13:U13"/>
    <mergeCell ref="V13:AJ13"/>
    <mergeCell ref="T14:AJ14"/>
    <mergeCell ref="A12:B12"/>
    <mergeCell ref="C12:Q12"/>
    <mergeCell ref="G40:I40"/>
    <mergeCell ref="D33:E33"/>
    <mergeCell ref="A33:C33"/>
    <mergeCell ref="A34:C34"/>
    <mergeCell ref="A35:C35"/>
    <mergeCell ref="D34:E34"/>
    <mergeCell ref="D35:E35"/>
    <mergeCell ref="D37:E37"/>
    <mergeCell ref="D38:E38"/>
    <mergeCell ref="A32:R32"/>
    <mergeCell ref="A31:Q31"/>
    <mergeCell ref="A36:R36"/>
    <mergeCell ref="J33:Q33"/>
    <mergeCell ref="A15:Q15"/>
    <mergeCell ref="B20:Q20"/>
    <mergeCell ref="B21:Q21"/>
    <mergeCell ref="P23:Q23"/>
    <mergeCell ref="B24:O24"/>
    <mergeCell ref="T22:AJ22"/>
    <mergeCell ref="U20:AJ20"/>
    <mergeCell ref="U21:AJ21"/>
    <mergeCell ref="A3:Q3"/>
    <mergeCell ref="G33:I33"/>
    <mergeCell ref="A1:R1"/>
    <mergeCell ref="A8:Q8"/>
    <mergeCell ref="A6:Q6"/>
    <mergeCell ref="A2:Q2"/>
    <mergeCell ref="A5:Q5"/>
    <mergeCell ref="A4:Q4"/>
    <mergeCell ref="A30:Q30"/>
    <mergeCell ref="A7:Q7"/>
    <mergeCell ref="A22:Q22"/>
    <mergeCell ref="A14:Q14"/>
    <mergeCell ref="A9:Q9"/>
    <mergeCell ref="A10:Q10"/>
    <mergeCell ref="P24:Q24"/>
    <mergeCell ref="B25:O25"/>
    <mergeCell ref="P25:Q25"/>
    <mergeCell ref="B26:O26"/>
    <mergeCell ref="P26:Q26"/>
    <mergeCell ref="B27:O27"/>
    <mergeCell ref="P27:Q27"/>
    <mergeCell ref="B28:O28"/>
    <mergeCell ref="P28:Q28"/>
    <mergeCell ref="B29:O29"/>
    <mergeCell ref="A41:Q41"/>
    <mergeCell ref="G34:I34"/>
    <mergeCell ref="G35:I35"/>
    <mergeCell ref="G37:I37"/>
    <mergeCell ref="G38:I38"/>
    <mergeCell ref="J34:Q34"/>
    <mergeCell ref="J35:Q35"/>
    <mergeCell ref="G39:I39"/>
    <mergeCell ref="J38:Q38"/>
    <mergeCell ref="J39:Q39"/>
    <mergeCell ref="J40:Q40"/>
    <mergeCell ref="J37:Q37"/>
    <mergeCell ref="D39:E39"/>
    <mergeCell ref="D40:E40"/>
    <mergeCell ref="A37:C37"/>
    <mergeCell ref="A38:C38"/>
    <mergeCell ref="A39:C39"/>
    <mergeCell ref="A40:C40"/>
    <mergeCell ref="T1:AK1"/>
    <mergeCell ref="T2:AJ2"/>
    <mergeCell ref="T3:AJ3"/>
    <mergeCell ref="T4:AJ4"/>
    <mergeCell ref="T5:AJ5"/>
    <mergeCell ref="T6:AJ6"/>
    <mergeCell ref="T7:AJ7"/>
    <mergeCell ref="T8:AJ8"/>
    <mergeCell ref="T9:AJ9"/>
    <mergeCell ref="T30:AJ30"/>
    <mergeCell ref="T31:AJ31"/>
    <mergeCell ref="T32:AK32"/>
    <mergeCell ref="T33:V33"/>
    <mergeCell ref="W33:X33"/>
    <mergeCell ref="Z33:AB33"/>
    <mergeCell ref="AC33:AJ33"/>
    <mergeCell ref="T34:V34"/>
    <mergeCell ref="W34:X34"/>
    <mergeCell ref="Z34:AB34"/>
    <mergeCell ref="AC34:AJ34"/>
    <mergeCell ref="T35:V35"/>
    <mergeCell ref="W35:X35"/>
    <mergeCell ref="Z35:AB35"/>
    <mergeCell ref="AC35:AJ35"/>
    <mergeCell ref="T36:AK36"/>
    <mergeCell ref="T37:V37"/>
    <mergeCell ref="W37:X37"/>
    <mergeCell ref="Z37:AB37"/>
    <mergeCell ref="AC37:AJ37"/>
    <mergeCell ref="T38:V38"/>
    <mergeCell ref="W38:X38"/>
    <mergeCell ref="Z38:AB38"/>
    <mergeCell ref="AC38:AJ38"/>
    <mergeCell ref="T41:AJ41"/>
    <mergeCell ref="T39:V39"/>
    <mergeCell ref="W39:X39"/>
    <mergeCell ref="Z39:AB39"/>
    <mergeCell ref="AC39:AJ39"/>
    <mergeCell ref="T40:V40"/>
    <mergeCell ref="W40:X40"/>
    <mergeCell ref="Z40:AB40"/>
    <mergeCell ref="AC40:AJ40"/>
  </mergeCells>
  <hyperlinks>
    <hyperlink ref="A32:R32" location="'4.1 DOTAZIONI AZIENDALI'!J76" display="1. fondiario" xr:uid="{3BA52771-2D69-49F0-A70C-98DC9AB7FFEB}"/>
    <hyperlink ref="A36:R36" location="'4.1 DOTAZIONI AZIENDALI'!I150" display="2. agrario" xr:uid="{B2C2E849-B2B9-4CE7-94D5-A5713810E5DD}"/>
    <hyperlink ref="A9:Q9" location="'4.1 DOTAZIONI AZIENDALI'!A1" display="Manutenzioni" xr:uid="{302E222B-D0A7-477C-8D2C-9BD438F33B83}"/>
    <hyperlink ref="T32:AK32" location="'4.1 DOTAZIONI AZIENDALI'!J76" display="1. fondiario" xr:uid="{D574CB86-83A9-4223-96DF-F4D17AA07B75}"/>
    <hyperlink ref="T36:AK36" location="'4.1 DOTAZIONI AZIENDALI'!I150" display="2. agrario" xr:uid="{911C645D-5ED8-465C-BA1D-68EB4DDA0C26}"/>
    <hyperlink ref="T9:AJ9" location="'4.1 DOTAZIONI AZIENDALI'!A1" display="Manutenzioni" xr:uid="{AE897AE7-9A2E-441A-AF65-2F0B3AEC7D9F}"/>
  </hyperlinks>
  <printOptions horizontalCentered="1"/>
  <pageMargins left="0.23622047244094491" right="0.23622047244094491" top="0.74803149606299213" bottom="0.74803149606299213" header="0.31496062992125984" footer="0.31496062992125984"/>
  <pageSetup paperSize="9" scale="51" fitToWidth="2" orientation="portrait" r:id="rId1"/>
  <colBreaks count="1" manualBreakCount="1">
    <brk id="1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5ACC-A7E7-46FB-977A-89C788942BF5}">
  <dimension ref="A1:T41"/>
  <sheetViews>
    <sheetView topLeftCell="C1" zoomScale="70" zoomScaleNormal="70" workbookViewId="0">
      <selection sqref="A1:C1"/>
    </sheetView>
  </sheetViews>
  <sheetFormatPr defaultColWidth="9" defaultRowHeight="14.4"/>
  <cols>
    <col min="1" max="1" width="20" style="292" customWidth="1"/>
    <col min="2" max="2" width="14.21875" style="292" customWidth="1"/>
    <col min="3" max="3" width="37.5546875" style="295" customWidth="1"/>
    <col min="4" max="6" width="12.6640625" style="298" customWidth="1"/>
    <col min="7" max="7" width="12.6640625" style="295" customWidth="1"/>
    <col min="8" max="8" width="12.6640625" style="298" customWidth="1"/>
    <col min="9" max="9" width="12.6640625" style="295" customWidth="1"/>
    <col min="10" max="16384" width="9" style="295"/>
  </cols>
  <sheetData>
    <row r="1" spans="1:20" ht="18.600000000000001" thickBot="1">
      <c r="A1" s="1174" t="s">
        <v>567</v>
      </c>
      <c r="B1" s="1175"/>
      <c r="C1" s="1176"/>
      <c r="D1" s="1156" t="s">
        <v>621</v>
      </c>
      <c r="E1" s="1156"/>
      <c r="F1" s="1162" t="s">
        <v>622</v>
      </c>
      <c r="G1" s="1162"/>
      <c r="H1" s="1189" t="s">
        <v>677</v>
      </c>
      <c r="I1" s="1189"/>
      <c r="J1" s="294"/>
      <c r="N1" s="294"/>
      <c r="O1" s="294"/>
      <c r="P1" s="294"/>
      <c r="Q1" s="294"/>
      <c r="R1" s="294"/>
      <c r="S1" s="294"/>
      <c r="T1" s="294"/>
    </row>
    <row r="2" spans="1:20" s="293" customFormat="1">
      <c r="A2" s="1133" t="s">
        <v>449</v>
      </c>
      <c r="B2" s="1134"/>
      <c r="C2" s="327" t="s">
        <v>8</v>
      </c>
      <c r="D2" s="1157">
        <f>+E2+E3+E4+E5</f>
        <v>0</v>
      </c>
      <c r="E2" s="358">
        <f>+'4.1 DOTAZIONI AZIENDALI'!O26</f>
        <v>0</v>
      </c>
      <c r="F2" s="1145">
        <f>+G2+G3+G4+G5</f>
        <v>0</v>
      </c>
      <c r="G2" s="359">
        <f>+'4.1 DOTAZIONI AZIENDALI'!AJ26</f>
        <v>0</v>
      </c>
      <c r="H2" s="1190">
        <f>+F2-D2</f>
        <v>0</v>
      </c>
      <c r="I2" s="360">
        <f>+G2-E2</f>
        <v>0</v>
      </c>
    </row>
    <row r="3" spans="1:20" s="293" customFormat="1">
      <c r="A3" s="1135"/>
      <c r="B3" s="1136"/>
      <c r="C3" s="328" t="s">
        <v>12</v>
      </c>
      <c r="D3" s="1158"/>
      <c r="E3" s="361">
        <f>+'4.1 DOTAZIONI AZIENDALI'!O51</f>
        <v>0</v>
      </c>
      <c r="F3" s="1146"/>
      <c r="G3" s="362">
        <f>+'4.1 DOTAZIONI AZIENDALI'!AJ51</f>
        <v>0</v>
      </c>
      <c r="H3" s="1191"/>
      <c r="I3" s="363">
        <f t="shared" ref="I3:I38" si="0">+G3-E3</f>
        <v>0</v>
      </c>
    </row>
    <row r="4" spans="1:20" s="293" customFormat="1">
      <c r="A4" s="1135"/>
      <c r="B4" s="1136"/>
      <c r="C4" s="328" t="s">
        <v>568</v>
      </c>
      <c r="D4" s="1158"/>
      <c r="E4" s="361">
        <f>+'4.1 DOTAZIONI AZIENDALI'!O62</f>
        <v>0</v>
      </c>
      <c r="F4" s="1146"/>
      <c r="G4" s="362">
        <f>+'4.1 DOTAZIONI AZIENDALI'!AJ62</f>
        <v>0</v>
      </c>
      <c r="H4" s="1191"/>
      <c r="I4" s="363">
        <f t="shared" si="0"/>
        <v>0</v>
      </c>
    </row>
    <row r="5" spans="1:20" s="293" customFormat="1">
      <c r="A5" s="1135"/>
      <c r="B5" s="1136"/>
      <c r="C5" s="328" t="s">
        <v>569</v>
      </c>
      <c r="D5" s="1159"/>
      <c r="E5" s="361">
        <f>+'4.1 DOTAZIONI AZIENDALI'!O73</f>
        <v>0</v>
      </c>
      <c r="F5" s="1147"/>
      <c r="G5" s="362">
        <f>+'4.1 DOTAZIONI AZIENDALI'!AJ73</f>
        <v>0</v>
      </c>
      <c r="H5" s="1192"/>
      <c r="I5" s="363">
        <f t="shared" si="0"/>
        <v>0</v>
      </c>
    </row>
    <row r="6" spans="1:20" s="293" customFormat="1">
      <c r="A6" s="1135" t="s">
        <v>450</v>
      </c>
      <c r="B6" s="1136" t="s">
        <v>573</v>
      </c>
      <c r="C6" s="328" t="s">
        <v>570</v>
      </c>
      <c r="D6" s="1160">
        <f>+E6+E7+E8+E9</f>
        <v>0</v>
      </c>
      <c r="E6" s="361">
        <f>+'4.1 DOTAZIONI AZIENDALI'!J91</f>
        <v>0</v>
      </c>
      <c r="F6" s="1148">
        <f>+G6+G7+G8+G9</f>
        <v>0</v>
      </c>
      <c r="G6" s="362">
        <f>+'4.1 DOTAZIONI AZIENDALI'!AE91</f>
        <v>0</v>
      </c>
      <c r="H6" s="1193">
        <f>+F6-D6</f>
        <v>0</v>
      </c>
      <c r="I6" s="363">
        <f t="shared" si="0"/>
        <v>0</v>
      </c>
    </row>
    <row r="7" spans="1:20" s="293" customFormat="1">
      <c r="A7" s="1135"/>
      <c r="B7" s="1136"/>
      <c r="C7" s="328" t="s">
        <v>571</v>
      </c>
      <c r="D7" s="1158"/>
      <c r="E7" s="361">
        <f>+'4.1 DOTAZIONI AZIENDALI'!J97</f>
        <v>0</v>
      </c>
      <c r="F7" s="1146"/>
      <c r="G7" s="362">
        <f>+'4.1 DOTAZIONI AZIENDALI'!AE97</f>
        <v>0</v>
      </c>
      <c r="H7" s="1191"/>
      <c r="I7" s="363">
        <f t="shared" si="0"/>
        <v>0</v>
      </c>
    </row>
    <row r="8" spans="1:20" s="293" customFormat="1">
      <c r="A8" s="1135"/>
      <c r="B8" s="1136"/>
      <c r="C8" s="328" t="s">
        <v>572</v>
      </c>
      <c r="D8" s="1158"/>
      <c r="E8" s="361">
        <f>+'4.1 DOTAZIONI AZIENDALI'!J102</f>
        <v>0</v>
      </c>
      <c r="F8" s="1146"/>
      <c r="G8" s="362">
        <f>+'4.1 DOTAZIONI AZIENDALI'!AE102</f>
        <v>0</v>
      </c>
      <c r="H8" s="1191"/>
      <c r="I8" s="363">
        <f t="shared" si="0"/>
        <v>0</v>
      </c>
    </row>
    <row r="9" spans="1:20" s="293" customFormat="1" ht="15" thickBot="1">
      <c r="A9" s="1137"/>
      <c r="B9" s="291" t="s">
        <v>446</v>
      </c>
      <c r="C9" s="329" t="s">
        <v>425</v>
      </c>
      <c r="D9" s="1161"/>
      <c r="E9" s="364">
        <f>+'4.1 DOTAZIONI AZIENDALI'!R146</f>
        <v>0</v>
      </c>
      <c r="F9" s="1149"/>
      <c r="G9" s="365">
        <f>+'4.1 DOTAZIONI AZIENDALI'!AM146</f>
        <v>0</v>
      </c>
      <c r="H9" s="1194"/>
      <c r="I9" s="366">
        <f t="shared" si="0"/>
        <v>0</v>
      </c>
    </row>
    <row r="10" spans="1:20" s="293" customFormat="1" ht="1.5" customHeight="1" thickBot="1">
      <c r="A10" s="1143"/>
      <c r="B10" s="1143"/>
      <c r="C10" s="1143"/>
      <c r="D10" s="1143"/>
      <c r="E10" s="1143"/>
      <c r="F10" s="1144"/>
      <c r="G10" s="1144"/>
      <c r="H10" s="357"/>
      <c r="I10" s="357"/>
    </row>
    <row r="11" spans="1:20">
      <c r="A11" s="1163" t="s">
        <v>577</v>
      </c>
      <c r="B11" s="1164"/>
      <c r="C11" s="327" t="s">
        <v>424</v>
      </c>
      <c r="D11" s="1139">
        <f>+E11+E12+E13</f>
        <v>0</v>
      </c>
      <c r="E11" s="358">
        <f>+'4.3 COSTI-RICAVI COLTIVAZIONE'!T19</f>
        <v>0</v>
      </c>
      <c r="F11" s="1150">
        <f>+G11+G12+G13</f>
        <v>0</v>
      </c>
      <c r="G11" s="359">
        <f>+'4.3 COSTI-RICAVI COLTIVAZIONE'!AP19</f>
        <v>0</v>
      </c>
      <c r="H11" s="1195">
        <f>+F11-D11</f>
        <v>0</v>
      </c>
      <c r="I11" s="360">
        <f t="shared" si="0"/>
        <v>0</v>
      </c>
      <c r="J11" s="296"/>
      <c r="K11" s="294"/>
      <c r="L11" s="294"/>
      <c r="M11" s="294"/>
      <c r="N11" s="294"/>
      <c r="O11" s="294"/>
      <c r="P11" s="294"/>
      <c r="Q11" s="294"/>
      <c r="R11" s="294"/>
      <c r="S11" s="294"/>
    </row>
    <row r="12" spans="1:20">
      <c r="A12" s="1165"/>
      <c r="B12" s="1166"/>
      <c r="C12" s="326" t="s">
        <v>425</v>
      </c>
      <c r="D12" s="1138"/>
      <c r="E12" s="361">
        <f>+'4.4 COSTI-RICAVI ALLEVAMENTO'!AC37</f>
        <v>0</v>
      </c>
      <c r="F12" s="1151"/>
      <c r="G12" s="362">
        <f>+'4.4 COSTI-RICAVI ALLEVAMENTO'!BH37</f>
        <v>0</v>
      </c>
      <c r="H12" s="1196"/>
      <c r="I12" s="363">
        <f t="shared" si="0"/>
        <v>0</v>
      </c>
      <c r="J12" s="296"/>
      <c r="K12" s="294"/>
      <c r="L12" s="294"/>
      <c r="M12" s="294"/>
      <c r="N12" s="294"/>
      <c r="O12" s="294"/>
      <c r="P12" s="294"/>
      <c r="Q12" s="294"/>
      <c r="R12" s="294"/>
      <c r="S12" s="294"/>
    </row>
    <row r="13" spans="1:20">
      <c r="A13" s="1165"/>
      <c r="B13" s="1166"/>
      <c r="C13" s="326" t="s">
        <v>584</v>
      </c>
      <c r="D13" s="1138"/>
      <c r="E13" s="361">
        <f>+'4.5 COSTI RICAVI TRASFORMAZIONE'!L32</f>
        <v>0</v>
      </c>
      <c r="F13" s="1151"/>
      <c r="G13" s="362">
        <f>+'4.5 COSTI RICAVI TRASFORMAZIONE'!Y32</f>
        <v>0</v>
      </c>
      <c r="H13" s="1196"/>
      <c r="I13" s="363">
        <f t="shared" si="0"/>
        <v>0</v>
      </c>
      <c r="J13" s="296"/>
      <c r="K13" s="294"/>
      <c r="L13" s="294"/>
      <c r="M13" s="294"/>
      <c r="N13" s="294"/>
      <c r="O13" s="294"/>
      <c r="P13" s="294"/>
      <c r="Q13" s="294"/>
      <c r="R13" s="294"/>
      <c r="S13" s="294"/>
    </row>
    <row r="14" spans="1:20">
      <c r="A14" s="1131" t="s">
        <v>586</v>
      </c>
      <c r="B14" s="1132"/>
      <c r="C14" s="326" t="s">
        <v>585</v>
      </c>
      <c r="D14" s="1138" t="e">
        <f>+'4.6 COSTI RICAVI ALTRE ATTIVITA'!K28</f>
        <v>#REF!</v>
      </c>
      <c r="E14" s="361" t="e">
        <f>+D14-E15</f>
        <v>#REF!</v>
      </c>
      <c r="F14" s="1151" t="e">
        <f>+'4.6 COSTI RICAVI ALTRE ATTIVITA'!W28</f>
        <v>#REF!</v>
      </c>
      <c r="G14" s="362" t="e">
        <f>+F14-G15</f>
        <v>#REF!</v>
      </c>
      <c r="H14" s="1196" t="e">
        <f>+F14-D14</f>
        <v>#REF!</v>
      </c>
      <c r="I14" s="363" t="e">
        <f t="shared" si="0"/>
        <v>#REF!</v>
      </c>
      <c r="J14" s="296"/>
      <c r="K14" s="294"/>
      <c r="L14" s="294"/>
      <c r="M14" s="294"/>
      <c r="N14" s="294"/>
      <c r="O14" s="294"/>
      <c r="P14" s="294"/>
      <c r="Q14" s="294"/>
      <c r="R14" s="294"/>
      <c r="S14" s="294"/>
    </row>
    <row r="15" spans="1:20">
      <c r="A15" s="1131"/>
      <c r="B15" s="1132"/>
      <c r="C15" s="326" t="s">
        <v>587</v>
      </c>
      <c r="D15" s="1138"/>
      <c r="E15" s="361">
        <f>+'4.6 COSTI RICAVI ALTRE ATTIVITA'!K23+'4.6 COSTI RICAVI ALTRE ATTIVITA'!K24+'4.6 COSTI RICAVI ALTRE ATTIVITA'!K25+'4.6 COSTI RICAVI ALTRE ATTIVITA'!K26+'4.6 COSTI RICAVI ALTRE ATTIVITA'!K27</f>
        <v>0</v>
      </c>
      <c r="F15" s="1151"/>
      <c r="G15" s="362">
        <f>+'4.6 COSTI RICAVI ALTRE ATTIVITA'!W23+'4.6 COSTI RICAVI ALTRE ATTIVITA'!W24+'4.6 COSTI RICAVI ALTRE ATTIVITA'!W25+'4.6 COSTI RICAVI ALTRE ATTIVITA'!W26+'4.6 COSTI RICAVI ALTRE ATTIVITA'!W27</f>
        <v>0</v>
      </c>
      <c r="H15" s="1196"/>
      <c r="I15" s="363">
        <f t="shared" si="0"/>
        <v>0</v>
      </c>
      <c r="J15" s="296"/>
      <c r="K15" s="294"/>
      <c r="L15" s="294"/>
      <c r="M15" s="294"/>
      <c r="N15" s="294"/>
      <c r="O15" s="294"/>
      <c r="P15" s="294"/>
      <c r="Q15" s="294"/>
      <c r="R15" s="294"/>
      <c r="S15" s="294"/>
    </row>
    <row r="16" spans="1:20">
      <c r="A16" s="1131" t="s">
        <v>588</v>
      </c>
      <c r="B16" s="1132"/>
      <c r="C16" s="328" t="s">
        <v>424</v>
      </c>
      <c r="D16" s="1138">
        <f>+E16+E17</f>
        <v>0</v>
      </c>
      <c r="E16" s="361">
        <f>+'4.3 COSTI-RICAVI COLTIVAZIONE'!U19</f>
        <v>0</v>
      </c>
      <c r="F16" s="1151">
        <f>+G16+G17</f>
        <v>0</v>
      </c>
      <c r="G16" s="362">
        <f>+'4.3 COSTI-RICAVI COLTIVAZIONE'!AQ19</f>
        <v>0</v>
      </c>
      <c r="H16" s="1196">
        <f>+F16-D16</f>
        <v>0</v>
      </c>
      <c r="I16" s="363">
        <f t="shared" si="0"/>
        <v>0</v>
      </c>
      <c r="J16" s="296"/>
      <c r="K16" s="294"/>
      <c r="L16" s="294"/>
      <c r="M16" s="294"/>
      <c r="N16" s="294"/>
      <c r="O16" s="294"/>
      <c r="P16" s="294"/>
      <c r="Q16" s="294"/>
      <c r="R16" s="294"/>
      <c r="S16" s="294"/>
    </row>
    <row r="17" spans="1:19" ht="15" thickBot="1">
      <c r="A17" s="1140"/>
      <c r="B17" s="1141"/>
      <c r="C17" s="297" t="s">
        <v>425</v>
      </c>
      <c r="D17" s="1142"/>
      <c r="E17" s="364">
        <f>+'4.4 COSTI-RICAVI ALLEVAMENTO'!AD37</f>
        <v>0</v>
      </c>
      <c r="F17" s="1152"/>
      <c r="G17" s="365">
        <f>+'4.4 COSTI-RICAVI ALLEVAMENTO'!BI37</f>
        <v>0</v>
      </c>
      <c r="H17" s="1197"/>
      <c r="I17" s="366">
        <f t="shared" si="0"/>
        <v>0</v>
      </c>
      <c r="J17" s="296"/>
      <c r="K17" s="294"/>
      <c r="L17" s="294"/>
      <c r="M17" s="294"/>
      <c r="N17" s="294"/>
      <c r="O17" s="294"/>
      <c r="P17" s="294"/>
      <c r="Q17" s="294"/>
      <c r="R17" s="294"/>
      <c r="S17" s="294"/>
    </row>
    <row r="18" spans="1:19">
      <c r="A18" s="1163" t="s">
        <v>589</v>
      </c>
      <c r="B18" s="1164"/>
      <c r="C18" s="327" t="s">
        <v>424</v>
      </c>
      <c r="D18" s="1157">
        <f>+E18+E19+E20+E21</f>
        <v>0</v>
      </c>
      <c r="E18" s="358">
        <f>+'4.3 COSTI-RICAVI COLTIVAZIONE'!L19</f>
        <v>0</v>
      </c>
      <c r="F18" s="1145">
        <f>+G18+G19+G20+G21</f>
        <v>0</v>
      </c>
      <c r="G18" s="359">
        <f>+'4.3 COSTI-RICAVI COLTIVAZIONE'!AH19</f>
        <v>0</v>
      </c>
      <c r="H18" s="1190">
        <f>+F18-D18</f>
        <v>0</v>
      </c>
      <c r="I18" s="360">
        <f t="shared" si="0"/>
        <v>0</v>
      </c>
    </row>
    <row r="19" spans="1:19">
      <c r="A19" s="1165"/>
      <c r="B19" s="1166"/>
      <c r="C19" s="328" t="s">
        <v>425</v>
      </c>
      <c r="D19" s="1158"/>
      <c r="E19" s="367">
        <f>+'4.4 COSTI-RICAVI ALLEVAMENTO'!Q37</f>
        <v>0</v>
      </c>
      <c r="F19" s="1146"/>
      <c r="G19" s="368">
        <f>+'4.4 COSTI-RICAVI ALLEVAMENTO'!AV37</f>
        <v>0</v>
      </c>
      <c r="H19" s="1191"/>
      <c r="I19" s="369">
        <f t="shared" si="0"/>
        <v>0</v>
      </c>
    </row>
    <row r="20" spans="1:19">
      <c r="A20" s="1165"/>
      <c r="B20" s="1166"/>
      <c r="C20" s="328" t="s">
        <v>584</v>
      </c>
      <c r="D20" s="1158"/>
      <c r="E20" s="367">
        <f>+'4.5 COSTI RICAVI TRASFORMAZIONE'!H32</f>
        <v>0</v>
      </c>
      <c r="F20" s="1146"/>
      <c r="G20" s="368">
        <f>+'4.5 COSTI RICAVI TRASFORMAZIONE'!U32</f>
        <v>0</v>
      </c>
      <c r="H20" s="1191"/>
      <c r="I20" s="369">
        <f t="shared" si="0"/>
        <v>0</v>
      </c>
    </row>
    <row r="21" spans="1:19">
      <c r="A21" s="1165"/>
      <c r="B21" s="1166"/>
      <c r="C21" s="328" t="s">
        <v>585</v>
      </c>
      <c r="D21" s="1159"/>
      <c r="E21" s="367">
        <f>+'4.6 COSTI RICAVI ALTRE ATTIVITA'!J28</f>
        <v>0</v>
      </c>
      <c r="F21" s="1147"/>
      <c r="G21" s="368">
        <f>+'4.6 COSTI RICAVI ALTRE ATTIVITA'!V28</f>
        <v>0</v>
      </c>
      <c r="H21" s="1192"/>
      <c r="I21" s="369">
        <f t="shared" si="0"/>
        <v>0</v>
      </c>
    </row>
    <row r="22" spans="1:19" ht="28.8">
      <c r="A22" s="1183" t="s">
        <v>590</v>
      </c>
      <c r="B22" s="1184"/>
      <c r="C22" s="328" t="str">
        <f>+'4.2 MANODOPERA '!A2</f>
        <v>Salari fissi e impiegati (escluso imprenditore e suoi familiari)</v>
      </c>
      <c r="D22" s="1138">
        <f>+E22+E23+E24</f>
        <v>0</v>
      </c>
      <c r="E22" s="367">
        <f>+'4.2 MANODOPERA '!K14</f>
        <v>0</v>
      </c>
      <c r="F22" s="1151">
        <f>+G22+G23+G24</f>
        <v>0</v>
      </c>
      <c r="G22" s="368">
        <f>+'4.2 MANODOPERA '!W14</f>
        <v>0</v>
      </c>
      <c r="H22" s="1196">
        <f>+F22-D22</f>
        <v>0</v>
      </c>
      <c r="I22" s="369">
        <f t="shared" si="0"/>
        <v>0</v>
      </c>
    </row>
    <row r="23" spans="1:19" ht="28.8">
      <c r="A23" s="1183"/>
      <c r="B23" s="1184"/>
      <c r="C23" s="328" t="str">
        <f>+'4.2 MANODOPERA '!A15</f>
        <v>Dipendenti (avventizi o tempo determinato  (escluso imprenditore e suoi familiari)</v>
      </c>
      <c r="D23" s="1138"/>
      <c r="E23" s="367">
        <f>+'4.2 MANODOPERA '!K32</f>
        <v>0</v>
      </c>
      <c r="F23" s="1151"/>
      <c r="G23" s="368">
        <f>+'4.2 MANODOPERA '!W32</f>
        <v>0</v>
      </c>
      <c r="H23" s="1196"/>
      <c r="I23" s="369">
        <f t="shared" si="0"/>
        <v>0</v>
      </c>
    </row>
    <row r="24" spans="1:19">
      <c r="A24" s="1183"/>
      <c r="B24" s="1184"/>
      <c r="C24" s="328" t="str">
        <f>+'4.2 MANODOPERA '!K34</f>
        <v>Contributi previdenziali U.L.U. familiari</v>
      </c>
      <c r="D24" s="1138"/>
      <c r="E24" s="367">
        <f>+'4.2 MANODOPERA '!K41</f>
        <v>0</v>
      </c>
      <c r="F24" s="1151"/>
      <c r="G24" s="368">
        <f>+'4.2 MANODOPERA '!W41</f>
        <v>0</v>
      </c>
      <c r="H24" s="1196"/>
      <c r="I24" s="369">
        <f t="shared" si="0"/>
        <v>0</v>
      </c>
    </row>
    <row r="25" spans="1:19">
      <c r="A25" s="1177" t="s">
        <v>592</v>
      </c>
      <c r="B25" s="1178"/>
      <c r="C25" s="328" t="str">
        <f>+'4.7 ALTRE SPESE'!A3</f>
        <v>Oneri assicurativi</v>
      </c>
      <c r="D25" s="1160">
        <f>+SUM(E25:E38)</f>
        <v>0</v>
      </c>
      <c r="E25" s="367">
        <f>+'4.7 ALTRE SPESE'!R3</f>
        <v>0</v>
      </c>
      <c r="F25" s="1148">
        <f>+SUM(G25:G38)</f>
        <v>0</v>
      </c>
      <c r="G25" s="368">
        <f>+'4.7 ALTRE SPESE'!AK3:AK3</f>
        <v>0</v>
      </c>
      <c r="H25" s="1193">
        <f>+F25-D25</f>
        <v>0</v>
      </c>
      <c r="I25" s="369">
        <f t="shared" si="0"/>
        <v>0</v>
      </c>
    </row>
    <row r="26" spans="1:19">
      <c r="A26" s="1179"/>
      <c r="B26" s="1180"/>
      <c r="C26" s="328" t="str">
        <f>+'4.7 ALTRE SPESE'!A4</f>
        <v>Carburanti</v>
      </c>
      <c r="D26" s="1158"/>
      <c r="E26" s="367">
        <f>+'4.7 ALTRE SPESE'!R4</f>
        <v>0</v>
      </c>
      <c r="F26" s="1146"/>
      <c r="G26" s="368">
        <f>+'4.7 ALTRE SPESE'!AK4:AK4</f>
        <v>0</v>
      </c>
      <c r="H26" s="1191"/>
      <c r="I26" s="369">
        <f t="shared" si="0"/>
        <v>0</v>
      </c>
    </row>
    <row r="27" spans="1:19">
      <c r="A27" s="1179"/>
      <c r="B27" s="1180"/>
      <c r="C27" s="328" t="str">
        <f>+'4.7 ALTRE SPESE'!A5</f>
        <v>Lubrificanti</v>
      </c>
      <c r="D27" s="1158"/>
      <c r="E27" s="367">
        <f>+'4.7 ALTRE SPESE'!R5</f>
        <v>0</v>
      </c>
      <c r="F27" s="1146"/>
      <c r="G27" s="368">
        <f>+'4.7 ALTRE SPESE'!AK5:AK5</f>
        <v>0</v>
      </c>
      <c r="H27" s="1191"/>
      <c r="I27" s="369">
        <f t="shared" si="0"/>
        <v>0</v>
      </c>
    </row>
    <row r="28" spans="1:19">
      <c r="A28" s="1179"/>
      <c r="B28" s="1180"/>
      <c r="C28" s="328" t="str">
        <f>+'4.7 ALTRE SPESE'!A6</f>
        <v>Imposte e tasse aziendali</v>
      </c>
      <c r="D28" s="1158"/>
      <c r="E28" s="367">
        <f>+'4.7 ALTRE SPESE'!R6</f>
        <v>0</v>
      </c>
      <c r="F28" s="1146"/>
      <c r="G28" s="368">
        <f>+'4.7 ALTRE SPESE'!AK6</f>
        <v>0</v>
      </c>
      <c r="H28" s="1191"/>
      <c r="I28" s="369">
        <f t="shared" si="0"/>
        <v>0</v>
      </c>
    </row>
    <row r="29" spans="1:19">
      <c r="A29" s="1179"/>
      <c r="B29" s="1180"/>
      <c r="C29" s="328" t="str">
        <f>+'4.7 ALTRE SPESE'!A7</f>
        <v>Energia elettrica</v>
      </c>
      <c r="D29" s="1158"/>
      <c r="E29" s="367">
        <f>+'4.7 ALTRE SPESE'!R7</f>
        <v>0</v>
      </c>
      <c r="F29" s="1146"/>
      <c r="G29" s="368">
        <f>+'4.7 ALTRE SPESE'!AK7</f>
        <v>0</v>
      </c>
      <c r="H29" s="1191"/>
      <c r="I29" s="369">
        <f t="shared" si="0"/>
        <v>0</v>
      </c>
    </row>
    <row r="30" spans="1:19">
      <c r="A30" s="1179"/>
      <c r="B30" s="1180"/>
      <c r="C30" s="328" t="str">
        <f>+'4.7 ALTRE SPESE'!A8</f>
        <v>Acqua</v>
      </c>
      <c r="D30" s="1158"/>
      <c r="E30" s="367">
        <f>+'4.7 ALTRE SPESE'!R8</f>
        <v>0</v>
      </c>
      <c r="F30" s="1146"/>
      <c r="G30" s="368">
        <f>+'4.7 ALTRE SPESE'!AK8</f>
        <v>0</v>
      </c>
      <c r="H30" s="1191"/>
      <c r="I30" s="369">
        <f t="shared" si="0"/>
        <v>0</v>
      </c>
    </row>
    <row r="31" spans="1:19">
      <c r="A31" s="1179"/>
      <c r="B31" s="1180"/>
      <c r="C31" s="328" t="str">
        <f>+'4.7 ALTRE SPESE'!A9</f>
        <v>Manutenzioni</v>
      </c>
      <c r="D31" s="1158"/>
      <c r="E31" s="367">
        <f>+'4.7 ALTRE SPESE'!R9</f>
        <v>0</v>
      </c>
      <c r="F31" s="1146"/>
      <c r="G31" s="368">
        <f>+'4.7 ALTRE SPESE'!AK9</f>
        <v>0</v>
      </c>
      <c r="H31" s="1191"/>
      <c r="I31" s="369">
        <f t="shared" si="0"/>
        <v>0</v>
      </c>
    </row>
    <row r="32" spans="1:19">
      <c r="A32" s="1179"/>
      <c r="B32" s="1180"/>
      <c r="C32" s="328" t="str">
        <f>+'4.7 ALTRE SPESE'!A10</f>
        <v>Ammortamenti</v>
      </c>
      <c r="D32" s="1158"/>
      <c r="E32" s="367">
        <f>+'4.7 ALTRE SPESE'!R10</f>
        <v>0</v>
      </c>
      <c r="F32" s="1146"/>
      <c r="G32" s="368">
        <f>+'4.7 ALTRE SPESE'!AK10</f>
        <v>0</v>
      </c>
      <c r="H32" s="1191"/>
      <c r="I32" s="369">
        <f t="shared" si="0"/>
        <v>0</v>
      </c>
    </row>
    <row r="33" spans="1:9">
      <c r="A33" s="1179"/>
      <c r="B33" s="1180"/>
      <c r="C33" s="328" t="str">
        <f>+'4.7 ALTRE SPESE'!A11</f>
        <v>Spese per consulenze tecniche</v>
      </c>
      <c r="D33" s="1158"/>
      <c r="E33" s="367">
        <f>+'4.7 ALTRE SPESE'!R11</f>
        <v>0</v>
      </c>
      <c r="F33" s="1146"/>
      <c r="G33" s="368">
        <f>+'4.7 ALTRE SPESE'!AK11</f>
        <v>0</v>
      </c>
      <c r="H33" s="1191"/>
      <c r="I33" s="369">
        <f t="shared" si="0"/>
        <v>0</v>
      </c>
    </row>
    <row r="34" spans="1:9">
      <c r="A34" s="1179"/>
      <c r="B34" s="1180"/>
      <c r="C34" s="328" t="str">
        <f>+'4.7 ALTRE SPESE'!A12</f>
        <v>Spese amministrative</v>
      </c>
      <c r="D34" s="1158"/>
      <c r="E34" s="367">
        <f>+'4.7 ALTRE SPESE'!R12</f>
        <v>0</v>
      </c>
      <c r="F34" s="1146"/>
      <c r="G34" s="368">
        <f>+'4.7 ALTRE SPESE'!AK12</f>
        <v>0</v>
      </c>
      <c r="H34" s="1191"/>
      <c r="I34" s="369">
        <f t="shared" si="0"/>
        <v>0</v>
      </c>
    </row>
    <row r="35" spans="1:9">
      <c r="A35" s="1179"/>
      <c r="B35" s="1180"/>
      <c r="C35" s="328" t="str">
        <f>+'4.7 ALTRE SPESE'!A13</f>
        <v>Altri oneri</v>
      </c>
      <c r="D35" s="1158"/>
      <c r="E35" s="367">
        <f>+'4.7 ALTRE SPESE'!R13</f>
        <v>0</v>
      </c>
      <c r="F35" s="1146"/>
      <c r="G35" s="368">
        <f>+'4.7 ALTRE SPESE'!AK13</f>
        <v>0</v>
      </c>
      <c r="H35" s="1191"/>
      <c r="I35" s="369">
        <f t="shared" si="0"/>
        <v>0</v>
      </c>
    </row>
    <row r="36" spans="1:9">
      <c r="A36" s="1179"/>
      <c r="B36" s="1180"/>
      <c r="C36" s="328" t="s">
        <v>595</v>
      </c>
      <c r="D36" s="1158"/>
      <c r="E36" s="367">
        <f>+'4.7 ALTRE SPESE'!R22</f>
        <v>0</v>
      </c>
      <c r="F36" s="1146"/>
      <c r="G36" s="368">
        <f>+'4.7 ALTRE SPESE'!AK22</f>
        <v>0</v>
      </c>
      <c r="H36" s="1191"/>
      <c r="I36" s="369">
        <f t="shared" si="0"/>
        <v>0</v>
      </c>
    </row>
    <row r="37" spans="1:9">
      <c r="A37" s="1179"/>
      <c r="B37" s="1180"/>
      <c r="C37" s="328" t="s">
        <v>596</v>
      </c>
      <c r="D37" s="1158"/>
      <c r="E37" s="367">
        <f>+'4.7 ALTRE SPESE'!R30</f>
        <v>0</v>
      </c>
      <c r="F37" s="1146"/>
      <c r="G37" s="368">
        <f>+'4.7 ALTRE SPESE'!AK30</f>
        <v>0</v>
      </c>
      <c r="H37" s="1191"/>
      <c r="I37" s="369">
        <f t="shared" si="0"/>
        <v>0</v>
      </c>
    </row>
    <row r="38" spans="1:9" ht="15" thickBot="1">
      <c r="A38" s="1181"/>
      <c r="B38" s="1182"/>
      <c r="C38" s="291" t="s">
        <v>460</v>
      </c>
      <c r="D38" s="1161"/>
      <c r="E38" s="370">
        <f>+'4.7 ALTRE SPESE'!R41</f>
        <v>0</v>
      </c>
      <c r="F38" s="1149"/>
      <c r="G38" s="371">
        <f>+'4.7 ALTRE SPESE'!AK41</f>
        <v>0</v>
      </c>
      <c r="H38" s="1194"/>
      <c r="I38" s="372">
        <f t="shared" si="0"/>
        <v>0</v>
      </c>
    </row>
    <row r="39" spans="1:9" s="293" customFormat="1" ht="4.5" customHeight="1" thickBot="1">
      <c r="A39" s="1143"/>
      <c r="B39" s="1143"/>
      <c r="C39" s="1143"/>
      <c r="D39" s="1143"/>
      <c r="E39" s="1143"/>
      <c r="F39" s="1144"/>
      <c r="G39" s="1144"/>
    </row>
    <row r="40" spans="1:9" ht="30" customHeight="1" thickBot="1">
      <c r="A40" s="1169" t="s">
        <v>183</v>
      </c>
      <c r="B40" s="1170"/>
      <c r="C40" s="1171"/>
      <c r="D40" s="1172" t="e">
        <f>+D11+D14+D16-D18-D22-D25</f>
        <v>#REF!</v>
      </c>
      <c r="E40" s="1173"/>
      <c r="F40" s="1185" t="e">
        <f>+F11+F14+F16-F18-F22-F25</f>
        <v>#REF!</v>
      </c>
      <c r="G40" s="1186"/>
      <c r="H40" s="1198" t="e">
        <f>+F40-D40</f>
        <v>#REF!</v>
      </c>
      <c r="I40" s="1199"/>
    </row>
    <row r="41" spans="1:9" ht="30" customHeight="1" thickBot="1">
      <c r="A41" s="1153" t="s">
        <v>602</v>
      </c>
      <c r="B41" s="1154"/>
      <c r="C41" s="1155"/>
      <c r="D41" s="1167" t="e">
        <f>+D40/'4.2 MANODOPERA '!J41</f>
        <v>#REF!</v>
      </c>
      <c r="E41" s="1168"/>
      <c r="F41" s="1187" t="e">
        <f>+F40/'4.2 MANODOPERA '!V41</f>
        <v>#REF!</v>
      </c>
      <c r="G41" s="1188"/>
      <c r="H41" s="1200" t="e">
        <f>+F41-D41</f>
        <v>#REF!</v>
      </c>
      <c r="I41" s="1201"/>
    </row>
  </sheetData>
  <mergeCells count="47">
    <mergeCell ref="F22:F24"/>
    <mergeCell ref="F25:F38"/>
    <mergeCell ref="F40:G40"/>
    <mergeCell ref="F41:G41"/>
    <mergeCell ref="H1:I1"/>
    <mergeCell ref="H2:H5"/>
    <mergeCell ref="H6:H9"/>
    <mergeCell ref="H11:H13"/>
    <mergeCell ref="H14:H15"/>
    <mergeCell ref="H16:H17"/>
    <mergeCell ref="H18:H21"/>
    <mergeCell ref="H22:H24"/>
    <mergeCell ref="H25:H38"/>
    <mergeCell ref="H40:I40"/>
    <mergeCell ref="H41:I41"/>
    <mergeCell ref="A41:C41"/>
    <mergeCell ref="D1:E1"/>
    <mergeCell ref="D2:D5"/>
    <mergeCell ref="D6:D9"/>
    <mergeCell ref="F1:G1"/>
    <mergeCell ref="A11:B13"/>
    <mergeCell ref="D41:E41"/>
    <mergeCell ref="A40:C40"/>
    <mergeCell ref="D40:E40"/>
    <mergeCell ref="A39:G39"/>
    <mergeCell ref="A1:C1"/>
    <mergeCell ref="A25:B38"/>
    <mergeCell ref="D18:D21"/>
    <mergeCell ref="A18:B21"/>
    <mergeCell ref="A22:B24"/>
    <mergeCell ref="D25:D38"/>
    <mergeCell ref="A14:B15"/>
    <mergeCell ref="A2:B5"/>
    <mergeCell ref="B6:B8"/>
    <mergeCell ref="A6:A9"/>
    <mergeCell ref="D22:D24"/>
    <mergeCell ref="D11:D13"/>
    <mergeCell ref="D14:D15"/>
    <mergeCell ref="A16:B17"/>
    <mergeCell ref="D16:D17"/>
    <mergeCell ref="A10:G10"/>
    <mergeCell ref="F2:F5"/>
    <mergeCell ref="F6:F9"/>
    <mergeCell ref="F11:F13"/>
    <mergeCell ref="F14:F15"/>
    <mergeCell ref="F16:F17"/>
    <mergeCell ref="F18:F21"/>
  </mergeCells>
  <hyperlinks>
    <hyperlink ref="A2:B5" location="'4.1 DOTAZIONI AZIENDALI'!J76" display="VALORE CAPITALE FONDIARIO" xr:uid="{D0CE8F17-3A3F-4DAE-9558-56424B51A65B}"/>
    <hyperlink ref="A6:A9" location="'4.1 DOTAZIONI AZIENDALI'!L149" display="VALORE CAPITALE AGRARIO" xr:uid="{A5000830-F280-41AE-949D-5C8303EF792E}"/>
    <hyperlink ref="B6:B8" location="'4.1 DOTAZIONI AZIENDALI'!A79" display="SORTE MORTE" xr:uid="{CAD83162-0B0E-4DB5-A8B5-B484AA873268}"/>
    <hyperlink ref="B9" location="'4.1 DOTAZIONI AZIENDALI'!A107" display="SCORTE VIVE" xr:uid="{BC587EB4-8E0E-40B5-8903-354482D7A6B2}"/>
    <hyperlink ref="C2" location="'4.1 DOTAZIONI AZIENDALI'!O28" display="Terreni" xr:uid="{3DB657BF-EE0A-436F-BB3D-D7788C759DC2}"/>
    <hyperlink ref="C3" location="'4.1 DOTAZIONI AZIENDALI'!O53" display="Fabbricati" xr:uid="{4B8AF65E-B758-4CF6-BADC-9EB07587467A}"/>
    <hyperlink ref="C4" location="'4.1 DOTAZIONI AZIENDALI'!O64" display="Impianti Arborei" xr:uid="{DD9A45D2-7899-43B1-AFDE-FE01C621C640}"/>
    <hyperlink ref="C5" location="'4.1 DOTAZIONI AZIENDALI'!O75" display="Altri impianti" xr:uid="{314F6824-FD63-4A52-8AF6-11A954D7AF19}"/>
    <hyperlink ref="C6" location="'4.1 DOTAZIONI AZIENDALI'!J93" display="Macchine e attrezzature" xr:uid="{0E23B120-602E-4765-B84D-D2B583176F77}"/>
    <hyperlink ref="C7" location="'4.1 DOTAZIONI AZIENDALI'!J99" display="Consistenza magazzino" xr:uid="{CD0B1B8A-0656-4951-88BE-256C64C45235}"/>
    <hyperlink ref="C8" location="'4.1 DOTAZIONI AZIENDALI'!J104" display="Capitale di anticipazione" xr:uid="{54F08F61-5593-41C9-809D-5D310DAF9040}"/>
    <hyperlink ref="C11" location="'4.3 COSTI-RICAVI COLTIVAZIONE'!R19" display="Coltivazioni" xr:uid="{DFA355E9-35A4-4901-B206-AAAB1460E20A}"/>
    <hyperlink ref="C12" location="'4.4 COSTI-RICAVI ALLEVAMENTO'!Z37" display="Allevamento" xr:uid="{C260944D-435B-4BB1-B2D9-CDA5DD62D67D}"/>
    <hyperlink ref="C13" location="'4.5 COSTI RICAVI TRASFORMAZIONE'!L32" display="Trasformazione prodotti" xr:uid="{DBA660C6-980B-4CF7-AF42-AFCA8E64F533}"/>
    <hyperlink ref="C14" location="'4.6 COSTI RICAVI ALTRE ATTIVITA'!K28" display="Servizi multifunzionali" xr:uid="{CAEC35F7-E655-48C4-93FD-BFB3096E1A03}"/>
    <hyperlink ref="C15" location="'4.5 COSTI RICAVI TRASFORMAZIONE'!K28" display="Canoni di connessione" xr:uid="{F61E90D3-507C-4704-9778-05F08EEB87C4}"/>
    <hyperlink ref="C16" location="'4.3 COSTI-RICAVI COLTIVAZIONE'!S19" display="Coltivazioni" xr:uid="{C5BA9EE0-5189-49BE-814B-9E6EA8A8D24D}"/>
    <hyperlink ref="C17" location="'4.4 COSTI-RICAVI ALLEVAMENTO'!AA37" display="Allevamento" xr:uid="{E639A4C1-C98C-437B-9D18-3B9D0CBDB3A3}"/>
    <hyperlink ref="C18" location="'4.3 COSTI-RICAVI COLTIVAZIONE'!L19" display="Coltivazioni" xr:uid="{724537A2-A6F0-4744-8402-5FF52EF709E7}"/>
    <hyperlink ref="C19" location="'4.4 COSTI-RICAVI ALLEVAMENTO'!N37" display="Allevamento" xr:uid="{63DC3496-E01C-4AD2-8FB1-AFA9B2F2BBD2}"/>
    <hyperlink ref="C20" location="'4.5 COSTI RICAVI TRASFORMAZIONE'!H32" display="Trasformazione prodotti" xr:uid="{EE849DF5-B811-4024-A7CE-68DAC5E9346B}"/>
    <hyperlink ref="C21" location="'4.6 COSTI RICAVI ALTRE ATTIVITA'!H28" display="Servizi multifunzionali" xr:uid="{CED363AE-5F9D-4EC7-9194-F66EE95CCC9B}"/>
    <hyperlink ref="C22" location="'4.2 MANODOPERA '!K14" display="'4.2 MANODOPERA '!K14" xr:uid="{9CFDDA3E-894D-41C9-9B2D-193B2EE51C32}"/>
    <hyperlink ref="C23" location="'4.2 MANODOPERA '!K32" display="'4.2 MANODOPERA '!K32" xr:uid="{054D3BBA-8C89-4DF6-B4AC-976CB8AC6159}"/>
    <hyperlink ref="C24" location="'4.2 MANODOPERA '!K41" display="'4.2 MANODOPERA '!K41" xr:uid="{8E453AFE-3451-4076-8C41-26D54DA3B1AE}"/>
    <hyperlink ref="C25:C35" location="'4.7 ALTRE SPESE'!A1" display="'4.7 ALTRE SPESE'!A1" xr:uid="{759C9747-B341-499C-A79B-AC56E9B00B9D}"/>
    <hyperlink ref="C36" location="'4.7 ALTRE SPESE'!A15" display="Affitti" xr:uid="{4856EFD7-A615-450F-9C14-AE01B5C48F32}"/>
    <hyperlink ref="C37" location="'4.7 ALTRE SPESE'!A23" display="Interessi passivi" xr:uid="{DD7590AB-8624-4A49-A344-975A9013F561}"/>
    <hyperlink ref="C38" location="'4.7 ALTRE SPESE'!A31" display="Interessi sul capitale di proprietà" xr:uid="{F24546E0-6F42-4404-91CE-F7D4D05D5393}"/>
    <hyperlink ref="A22:B24" location="'4.2 MANODOPERA '!A1" display="SPESE PER MANODOPERA" xr:uid="{CE95869A-6D7F-4677-92E7-4705D3189F30}"/>
    <hyperlink ref="A25:B38" location="'4.7 ALTRE SPESE'!A1" display="ALTRE SPESE" xr:uid="{DDC6EC14-77B4-494B-9D4D-F1C28446928A}"/>
    <hyperlink ref="A41:C41" location="'4.2 MANODOPERA '!J41" display="REDDITO DA LAVORO / ULU familiari" xr:uid="{40B39EAF-0CF4-4124-9410-EF6981CABAE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F107-E9A2-4F72-A23A-4B1AD5B23719}">
  <sheetPr codeName="Foglio18">
    <pageSetUpPr fitToPage="1"/>
  </sheetPr>
  <dimension ref="A1:AR44"/>
  <sheetViews>
    <sheetView topLeftCell="A13" zoomScale="50" zoomScaleNormal="50" workbookViewId="0">
      <selection activeCell="AI17" sqref="AI17"/>
    </sheetView>
  </sheetViews>
  <sheetFormatPr defaultRowHeight="14.4"/>
  <cols>
    <col min="1" max="1" width="9.21875" customWidth="1"/>
    <col min="2" max="2" width="6.21875" customWidth="1"/>
    <col min="3" max="3" width="9.21875" customWidth="1"/>
    <col min="4" max="4" width="6.21875" customWidth="1"/>
    <col min="5" max="5" width="9.21875" customWidth="1"/>
    <col min="6" max="6" width="6.21875" customWidth="1"/>
    <col min="7" max="7" width="9.21875" customWidth="1"/>
    <col min="8" max="8" width="6.21875" customWidth="1"/>
    <col min="9" max="9" width="9.21875" customWidth="1"/>
    <col min="10" max="10" width="6.21875" customWidth="1"/>
    <col min="11" max="11" width="9.21875" customWidth="1"/>
    <col min="12" max="12" width="6.21875" customWidth="1"/>
    <col min="13" max="13" width="9.21875" customWidth="1"/>
    <col min="14" max="14" width="6.21875" customWidth="1"/>
    <col min="15" max="15" width="9.21875" customWidth="1"/>
    <col min="16" max="16" width="6.21875" customWidth="1"/>
    <col min="17" max="17" width="9.21875" customWidth="1"/>
    <col min="18" max="18" width="6.21875" customWidth="1"/>
    <col min="19" max="19" width="9.21875" customWidth="1"/>
    <col min="20" max="20" width="6.21875" customWidth="1"/>
    <col min="21" max="21" width="9.21875" customWidth="1"/>
    <col min="22" max="22" width="6.21875" customWidth="1"/>
    <col min="23" max="23" width="9.21875" customWidth="1"/>
    <col min="24" max="24" width="6.21875" customWidth="1"/>
    <col min="25" max="25" width="9.21875" customWidth="1"/>
    <col min="26" max="26" width="6.21875" customWidth="1"/>
    <col min="27" max="27" width="9.21875" customWidth="1"/>
    <col min="28" max="28" width="6.21875" customWidth="1"/>
    <col min="29" max="29" width="9.21875" customWidth="1"/>
    <col min="30" max="30" width="6.21875" customWidth="1"/>
    <col min="31" max="31" width="9.21875" customWidth="1"/>
    <col min="32" max="32" width="6.5546875" customWidth="1"/>
    <col min="33" max="33" width="9.21875" customWidth="1"/>
    <col min="34" max="34" width="7.21875" customWidth="1"/>
    <col min="35" max="35" width="9.21875" customWidth="1"/>
    <col min="36" max="36" width="7.21875" customWidth="1"/>
  </cols>
  <sheetData>
    <row r="1" spans="1:44" s="7" customFormat="1" ht="28.05" customHeight="1">
      <c r="A1" s="10" t="s">
        <v>680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row>
    <row r="2" spans="1:44" ht="18" customHeight="1">
      <c r="A2" s="197" t="s">
        <v>683</v>
      </c>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row>
    <row r="3" spans="1:44" s="7" customFormat="1" ht="26.1" customHeight="1">
      <c r="A3" s="1206" t="s">
        <v>198</v>
      </c>
      <c r="B3" s="1207"/>
      <c r="C3" s="1207"/>
      <c r="D3" s="1207"/>
      <c r="E3" s="1207"/>
      <c r="F3" s="1207"/>
      <c r="G3" s="1207"/>
      <c r="H3" s="1207"/>
      <c r="I3" s="1207"/>
      <c r="J3" s="1207"/>
      <c r="K3" s="1207"/>
      <c r="L3" s="1207"/>
      <c r="M3" s="1207"/>
      <c r="N3" s="1207"/>
      <c r="O3" s="1207"/>
      <c r="P3" s="1207"/>
      <c r="Q3" s="1207"/>
      <c r="R3" s="1207"/>
      <c r="S3" s="1207"/>
      <c r="T3" s="1207"/>
      <c r="U3" s="1207"/>
      <c r="V3" s="1207"/>
      <c r="W3" s="1207"/>
      <c r="X3" s="1207"/>
      <c r="Y3" s="1207"/>
      <c r="Z3" s="1207"/>
      <c r="AA3" s="1207"/>
      <c r="AB3" s="1207"/>
      <c r="AC3" s="1207"/>
      <c r="AD3" s="1207"/>
      <c r="AE3" s="1207"/>
      <c r="AF3" s="1207"/>
      <c r="AG3" s="1207"/>
      <c r="AH3" s="1207"/>
      <c r="AI3" s="1207"/>
      <c r="AJ3" s="1207"/>
      <c r="AK3" s="1207"/>
      <c r="AL3" s="1207"/>
      <c r="AM3" s="1207"/>
      <c r="AN3" s="1207"/>
      <c r="AO3" s="1207"/>
      <c r="AP3" s="1207"/>
      <c r="AQ3" s="1207"/>
      <c r="AR3" s="1207"/>
    </row>
    <row r="4" spans="1:44" ht="98.55" customHeight="1">
      <c r="A4" s="1232" t="s">
        <v>199</v>
      </c>
      <c r="B4" s="1232"/>
      <c r="C4" s="1232"/>
      <c r="D4" s="1232"/>
      <c r="E4" s="1232"/>
      <c r="F4" s="1205"/>
      <c r="G4" s="1205"/>
      <c r="H4" s="1205"/>
      <c r="I4" s="1205"/>
      <c r="J4" s="1205"/>
      <c r="K4" s="1205"/>
      <c r="L4" s="1205"/>
      <c r="M4" s="1205"/>
      <c r="N4" s="1205"/>
      <c r="O4" s="1205"/>
      <c r="P4" s="1205"/>
      <c r="Q4" s="1205"/>
      <c r="R4" s="1205"/>
      <c r="S4" s="1205"/>
      <c r="T4" s="1205"/>
      <c r="U4" s="1205"/>
      <c r="V4" s="1205"/>
      <c r="W4" s="1205"/>
      <c r="X4" s="1205"/>
      <c r="Y4" s="1205"/>
      <c r="Z4" s="1205"/>
      <c r="AA4" s="1205"/>
      <c r="AB4" s="1205"/>
      <c r="AC4" s="1205"/>
      <c r="AD4" s="1205"/>
      <c r="AE4" s="1205"/>
      <c r="AF4" s="1205"/>
      <c r="AG4" s="1205"/>
      <c r="AH4" s="1205"/>
      <c r="AI4" s="1205"/>
      <c r="AJ4" s="1205"/>
      <c r="AK4" s="1205"/>
      <c r="AL4" s="1205"/>
      <c r="AM4" s="1205"/>
      <c r="AN4" s="1205"/>
      <c r="AO4" s="1205"/>
      <c r="AP4" s="1205"/>
      <c r="AQ4" s="1205"/>
      <c r="AR4" s="1205"/>
    </row>
    <row r="5" spans="1:44" ht="26.55" customHeight="1">
      <c r="A5" s="199"/>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1"/>
      <c r="AG5" s="201"/>
      <c r="AH5" s="201"/>
      <c r="AI5" s="201"/>
      <c r="AJ5" s="201"/>
      <c r="AK5" s="201"/>
      <c r="AL5" s="201"/>
      <c r="AM5" s="201"/>
      <c r="AN5" s="201"/>
      <c r="AO5" s="201"/>
      <c r="AP5" s="201"/>
      <c r="AQ5" s="201"/>
      <c r="AR5" s="201"/>
    </row>
    <row r="6" spans="1:44" ht="66" customHeight="1" thickBot="1">
      <c r="A6" s="1240" t="s">
        <v>721</v>
      </c>
      <c r="B6" s="1241"/>
      <c r="C6" s="1240"/>
      <c r="D6" s="1241"/>
      <c r="E6" s="1204" t="s">
        <v>722</v>
      </c>
      <c r="F6" s="1203"/>
      <c r="G6" s="1204"/>
      <c r="H6" s="1203"/>
      <c r="I6" s="1204" t="s">
        <v>723</v>
      </c>
      <c r="J6" s="1203"/>
      <c r="K6" s="1204"/>
      <c r="L6" s="1203"/>
      <c r="M6" s="1204" t="s">
        <v>724</v>
      </c>
      <c r="N6" s="1203"/>
      <c r="O6" s="1204"/>
      <c r="P6" s="1203"/>
      <c r="Q6" s="1204" t="s">
        <v>725</v>
      </c>
      <c r="R6" s="1203"/>
      <c r="S6" s="1204"/>
      <c r="T6" s="1203"/>
      <c r="U6" s="1204" t="s">
        <v>726</v>
      </c>
      <c r="V6" s="1203"/>
      <c r="W6" s="1204"/>
      <c r="X6" s="1203"/>
      <c r="Y6" s="1204" t="s">
        <v>727</v>
      </c>
      <c r="Z6" s="1203"/>
      <c r="AA6" s="1204"/>
      <c r="AB6" s="1203"/>
      <c r="AC6" s="1204" t="s">
        <v>728</v>
      </c>
      <c r="AD6" s="1203"/>
      <c r="AE6" s="1204"/>
      <c r="AF6" s="1203"/>
      <c r="AG6" s="1204" t="s">
        <v>729</v>
      </c>
      <c r="AH6" s="1203"/>
      <c r="AI6" s="1204"/>
      <c r="AJ6" s="1203"/>
      <c r="AK6" s="1202" t="s">
        <v>730</v>
      </c>
      <c r="AL6" s="1203"/>
      <c r="AM6" s="1204"/>
      <c r="AN6" s="1203"/>
      <c r="AO6" s="1202" t="s">
        <v>731</v>
      </c>
      <c r="AP6" s="1203"/>
      <c r="AQ6" s="1204"/>
      <c r="AR6" s="1203"/>
    </row>
    <row r="7" spans="1:44" s="11" customFormat="1" ht="30.6" customHeight="1" thickBot="1">
      <c r="A7" s="202" t="s">
        <v>276</v>
      </c>
      <c r="B7" s="13"/>
      <c r="C7" s="203" t="s">
        <v>277</v>
      </c>
      <c r="D7" s="13"/>
      <c r="E7" s="202" t="s">
        <v>276</v>
      </c>
      <c r="F7" s="13"/>
      <c r="G7" s="203" t="s">
        <v>277</v>
      </c>
      <c r="H7" s="13"/>
      <c r="I7" s="202" t="s">
        <v>276</v>
      </c>
      <c r="J7" s="13"/>
      <c r="K7" s="203" t="s">
        <v>277</v>
      </c>
      <c r="L7" s="13"/>
      <c r="M7" s="202" t="s">
        <v>276</v>
      </c>
      <c r="N7" s="13"/>
      <c r="O7" s="203" t="s">
        <v>277</v>
      </c>
      <c r="P7" s="13"/>
      <c r="Q7" s="202" t="s">
        <v>276</v>
      </c>
      <c r="R7" s="13"/>
      <c r="S7" s="203" t="s">
        <v>277</v>
      </c>
      <c r="T7" s="13"/>
      <c r="U7" s="202" t="s">
        <v>276</v>
      </c>
      <c r="V7" s="13"/>
      <c r="W7" s="203" t="s">
        <v>277</v>
      </c>
      <c r="X7" s="13"/>
      <c r="Y7" s="202" t="s">
        <v>276</v>
      </c>
      <c r="Z7" s="13"/>
      <c r="AA7" s="203" t="s">
        <v>277</v>
      </c>
      <c r="AB7" s="13"/>
      <c r="AC7" s="202" t="s">
        <v>276</v>
      </c>
      <c r="AD7" s="13"/>
      <c r="AE7" s="203" t="s">
        <v>277</v>
      </c>
      <c r="AF7" s="13"/>
      <c r="AG7" s="202" t="s">
        <v>276</v>
      </c>
      <c r="AH7" s="13"/>
      <c r="AI7" s="203" t="s">
        <v>277</v>
      </c>
      <c r="AJ7" s="13"/>
      <c r="AK7" s="202" t="s">
        <v>276</v>
      </c>
      <c r="AL7" s="13"/>
      <c r="AM7" s="203" t="s">
        <v>277</v>
      </c>
      <c r="AN7" s="13"/>
      <c r="AO7" s="202" t="s">
        <v>276</v>
      </c>
      <c r="AP7" s="13"/>
      <c r="AQ7" s="203" t="s">
        <v>277</v>
      </c>
      <c r="AR7" s="13"/>
    </row>
    <row r="8" spans="1:44" ht="15" thickBot="1">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row>
    <row r="9" spans="1:44" ht="45" customHeight="1" thickBot="1">
      <c r="A9" s="1242" t="s">
        <v>290</v>
      </c>
      <c r="B9" s="1243"/>
      <c r="C9" s="1243"/>
      <c r="D9" s="1243"/>
      <c r="E9" s="204" t="s">
        <v>276</v>
      </c>
      <c r="F9" s="13"/>
      <c r="G9" s="1242" t="s">
        <v>200</v>
      </c>
      <c r="H9" s="1243"/>
      <c r="I9" s="1243"/>
      <c r="J9" s="1243"/>
      <c r="K9" s="1243"/>
      <c r="L9" s="204" t="s">
        <v>276</v>
      </c>
      <c r="M9" s="13"/>
      <c r="N9" s="1255" t="s">
        <v>201</v>
      </c>
      <c r="O9" s="1256"/>
      <c r="P9" s="1256"/>
      <c r="Q9" s="1256"/>
      <c r="R9" s="1256"/>
      <c r="S9" s="1256"/>
      <c r="T9" s="1256"/>
      <c r="U9" s="1257"/>
      <c r="V9" s="205" t="s">
        <v>276</v>
      </c>
      <c r="W9" s="13"/>
      <c r="X9" s="195"/>
      <c r="Y9" s="195"/>
      <c r="Z9" s="195"/>
      <c r="AA9" s="195"/>
      <c r="AB9" s="195"/>
      <c r="AC9" s="195"/>
      <c r="AD9" s="195"/>
      <c r="AE9" s="195"/>
      <c r="AF9" s="195"/>
      <c r="AG9" s="195"/>
      <c r="AH9" s="195"/>
      <c r="AI9" s="195"/>
      <c r="AJ9" s="195"/>
    </row>
    <row r="10" spans="1:44" ht="15.75" customHeight="1" thickBot="1">
      <c r="A10" s="1244"/>
      <c r="B10" s="1245"/>
      <c r="C10" s="1245"/>
      <c r="D10" s="1245"/>
      <c r="E10" s="1253"/>
      <c r="F10" s="1254"/>
      <c r="G10" s="1244"/>
      <c r="H10" s="1245"/>
      <c r="I10" s="1245"/>
      <c r="J10" s="1245"/>
      <c r="K10" s="1245"/>
      <c r="L10" s="1253"/>
      <c r="M10" s="1254"/>
      <c r="N10" s="1258"/>
      <c r="O10" s="1259"/>
      <c r="P10" s="1259"/>
      <c r="Q10" s="1259"/>
      <c r="R10" s="1259"/>
      <c r="S10" s="1259"/>
      <c r="T10" s="1259"/>
      <c r="U10" s="1260"/>
      <c r="V10" s="1253"/>
      <c r="W10" s="1254"/>
      <c r="X10" s="195"/>
      <c r="Y10" s="195"/>
      <c r="Z10" s="195"/>
      <c r="AA10" s="195"/>
      <c r="AB10" s="195"/>
      <c r="AC10" s="195"/>
      <c r="AD10" s="195"/>
      <c r="AE10" s="195"/>
      <c r="AF10" s="195"/>
      <c r="AG10" s="195"/>
      <c r="AH10" s="195"/>
      <c r="AI10" s="195"/>
      <c r="AJ10" s="195"/>
    </row>
    <row r="11" spans="1:44" ht="46.05" customHeight="1" thickBot="1">
      <c r="A11" s="1246"/>
      <c r="B11" s="1247"/>
      <c r="C11" s="1247"/>
      <c r="D11" s="1247"/>
      <c r="E11" s="206" t="s">
        <v>277</v>
      </c>
      <c r="F11" s="13"/>
      <c r="G11" s="1246"/>
      <c r="H11" s="1247"/>
      <c r="I11" s="1247"/>
      <c r="J11" s="1247"/>
      <c r="K11" s="1247"/>
      <c r="L11" s="206" t="s">
        <v>277</v>
      </c>
      <c r="M11" s="13"/>
      <c r="N11" s="1261"/>
      <c r="O11" s="1262"/>
      <c r="P11" s="1262"/>
      <c r="Q11" s="1262"/>
      <c r="R11" s="1262"/>
      <c r="S11" s="1262"/>
      <c r="T11" s="1262"/>
      <c r="U11" s="1263"/>
      <c r="V11" s="207" t="s">
        <v>277</v>
      </c>
      <c r="W11" s="13"/>
      <c r="X11" s="38"/>
      <c r="Y11" s="38"/>
      <c r="Z11" s="38"/>
      <c r="AA11" s="38"/>
      <c r="AB11" s="38"/>
      <c r="AC11" s="38"/>
      <c r="AD11" s="38"/>
      <c r="AE11" s="38"/>
      <c r="AF11" s="38"/>
      <c r="AG11" s="38"/>
      <c r="AH11" s="38"/>
      <c r="AI11" s="38"/>
      <c r="AJ11" s="38"/>
    </row>
    <row r="12" spans="1:44">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row>
    <row r="13" spans="1:44" s="7" customFormat="1" ht="30.6" customHeight="1">
      <c r="A13" s="1226" t="s">
        <v>202</v>
      </c>
      <c r="B13" s="1227"/>
      <c r="C13" s="1227"/>
      <c r="D13" s="1227"/>
      <c r="E13" s="1227"/>
      <c r="F13" s="1227"/>
      <c r="G13" s="1227"/>
      <c r="H13" s="1227"/>
      <c r="I13" s="1227"/>
      <c r="J13" s="1227"/>
      <c r="K13" s="1227"/>
      <c r="L13" s="1227"/>
      <c r="M13" s="1227"/>
      <c r="N13" s="1227"/>
      <c r="O13" s="1227"/>
      <c r="P13" s="1227"/>
      <c r="Q13" s="1227"/>
      <c r="R13" s="1227"/>
      <c r="S13" s="1227"/>
      <c r="T13" s="1227"/>
      <c r="U13" s="1227"/>
      <c r="V13" s="1227"/>
      <c r="W13" s="1227"/>
      <c r="X13" s="1227"/>
      <c r="Y13" s="1227"/>
      <c r="Z13" s="1227"/>
      <c r="AA13" s="1227"/>
      <c r="AB13" s="1228"/>
      <c r="AC13" s="91"/>
      <c r="AD13" s="91"/>
      <c r="AE13" s="91"/>
      <c r="AF13" s="91"/>
      <c r="AG13" s="91"/>
      <c r="AH13" s="91"/>
      <c r="AI13" s="91"/>
      <c r="AJ13" s="91"/>
    </row>
    <row r="14" spans="1:44" ht="51" customHeight="1">
      <c r="A14" s="1248" t="s">
        <v>206</v>
      </c>
      <c r="B14" s="1248"/>
      <c r="C14" s="1248"/>
      <c r="D14" s="1249"/>
      <c r="E14" s="1264" t="s">
        <v>293</v>
      </c>
      <c r="F14" s="1248"/>
      <c r="G14" s="1248"/>
      <c r="H14" s="1249"/>
      <c r="I14" s="1264" t="s">
        <v>207</v>
      </c>
      <c r="J14" s="1248"/>
      <c r="K14" s="1248"/>
      <c r="L14" s="1249"/>
      <c r="M14" s="1264" t="s">
        <v>291</v>
      </c>
      <c r="N14" s="1248"/>
      <c r="O14" s="1248"/>
      <c r="P14" s="1249"/>
      <c r="Q14" s="1268" t="s">
        <v>292</v>
      </c>
      <c r="R14" s="1269"/>
      <c r="S14" s="1269"/>
      <c r="T14" s="1270"/>
      <c r="U14" s="1264" t="s">
        <v>208</v>
      </c>
      <c r="V14" s="1248"/>
      <c r="W14" s="1248"/>
      <c r="X14" s="1249"/>
      <c r="Y14" s="1271" t="s">
        <v>203</v>
      </c>
      <c r="Z14" s="1232"/>
      <c r="AA14" s="1232"/>
      <c r="AB14" s="1272"/>
      <c r="AC14" s="102"/>
      <c r="AD14" s="180"/>
      <c r="AE14" s="180"/>
      <c r="AF14" s="38"/>
      <c r="AG14" s="180"/>
      <c r="AH14" s="180"/>
      <c r="AI14" s="38"/>
      <c r="AJ14" s="38"/>
    </row>
    <row r="15" spans="1:44" ht="51" customHeight="1">
      <c r="A15" s="1248"/>
      <c r="B15" s="1248"/>
      <c r="C15" s="1248"/>
      <c r="D15" s="1249"/>
      <c r="E15" s="1265"/>
      <c r="F15" s="1266"/>
      <c r="G15" s="1266"/>
      <c r="H15" s="1267"/>
      <c r="I15" s="1265"/>
      <c r="J15" s="1266"/>
      <c r="K15" s="1266"/>
      <c r="L15" s="1267"/>
      <c r="M15" s="1265"/>
      <c r="N15" s="1266"/>
      <c r="O15" s="1266"/>
      <c r="P15" s="1267"/>
      <c r="Q15" s="1211" t="s">
        <v>204</v>
      </c>
      <c r="R15" s="1212"/>
      <c r="S15" s="1211" t="s">
        <v>205</v>
      </c>
      <c r="T15" s="1212"/>
      <c r="U15" s="1265"/>
      <c r="V15" s="1266"/>
      <c r="W15" s="1266"/>
      <c r="X15" s="1267"/>
      <c r="Y15" s="1211" t="s">
        <v>204</v>
      </c>
      <c r="Z15" s="1212"/>
      <c r="AA15" s="1211" t="s">
        <v>205</v>
      </c>
      <c r="AB15" s="1212"/>
      <c r="AC15" s="92"/>
      <c r="AD15" s="38"/>
      <c r="AE15" s="38"/>
      <c r="AF15" s="38"/>
      <c r="AG15" s="38"/>
      <c r="AH15" s="38"/>
      <c r="AI15" s="38"/>
      <c r="AJ15" s="38"/>
    </row>
    <row r="16" spans="1:44" ht="24" customHeight="1">
      <c r="A16" s="555"/>
      <c r="B16" s="880"/>
      <c r="C16" s="880"/>
      <c r="D16" s="556"/>
      <c r="E16" s="555"/>
      <c r="F16" s="880"/>
      <c r="G16" s="880"/>
      <c r="H16" s="556"/>
      <c r="I16" s="555"/>
      <c r="J16" s="880"/>
      <c r="K16" s="880"/>
      <c r="L16" s="556"/>
      <c r="M16" s="555"/>
      <c r="N16" s="880"/>
      <c r="O16" s="880"/>
      <c r="P16" s="556"/>
      <c r="Q16" s="555"/>
      <c r="R16" s="556"/>
      <c r="S16" s="555"/>
      <c r="T16" s="556"/>
      <c r="U16" s="607"/>
      <c r="V16" s="839"/>
      <c r="W16" s="839"/>
      <c r="X16" s="608"/>
      <c r="Y16" s="607"/>
      <c r="Z16" s="608"/>
      <c r="AA16" s="607"/>
      <c r="AB16" s="608"/>
      <c r="AC16" s="92"/>
      <c r="AD16" s="38"/>
      <c r="AE16" s="38"/>
      <c r="AF16" s="38"/>
      <c r="AG16" s="38"/>
      <c r="AH16" s="38"/>
      <c r="AI16" s="38"/>
      <c r="AJ16" s="38"/>
    </row>
    <row r="17" spans="1:36" ht="24" customHeight="1">
      <c r="A17" s="607"/>
      <c r="B17" s="839"/>
      <c r="C17" s="839"/>
      <c r="D17" s="608"/>
      <c r="E17" s="607"/>
      <c r="F17" s="839"/>
      <c r="G17" s="839"/>
      <c r="H17" s="608"/>
      <c r="I17" s="607"/>
      <c r="J17" s="839"/>
      <c r="K17" s="839"/>
      <c r="L17" s="608"/>
      <c r="M17" s="607"/>
      <c r="N17" s="839"/>
      <c r="O17" s="839"/>
      <c r="P17" s="608"/>
      <c r="Q17" s="555"/>
      <c r="R17" s="556"/>
      <c r="S17" s="555"/>
      <c r="T17" s="556"/>
      <c r="U17" s="555"/>
      <c r="V17" s="880"/>
      <c r="W17" s="880"/>
      <c r="X17" s="556"/>
      <c r="Y17" s="555"/>
      <c r="Z17" s="556"/>
      <c r="AA17" s="555"/>
      <c r="AB17" s="556"/>
      <c r="AC17" s="92"/>
      <c r="AD17" s="38"/>
      <c r="AE17" s="38"/>
      <c r="AF17" s="38"/>
      <c r="AG17" s="38"/>
      <c r="AH17" s="38"/>
      <c r="AI17" s="38"/>
      <c r="AJ17" s="38"/>
    </row>
    <row r="18" spans="1:36" ht="24" customHeight="1">
      <c r="A18" s="609"/>
      <c r="B18" s="609"/>
      <c r="C18" s="609"/>
      <c r="D18" s="609"/>
      <c r="E18" s="609"/>
      <c r="F18" s="609"/>
      <c r="G18" s="609"/>
      <c r="H18" s="609"/>
      <c r="I18" s="609"/>
      <c r="J18" s="609"/>
      <c r="K18" s="609"/>
      <c r="L18" s="609"/>
      <c r="M18" s="609"/>
      <c r="N18" s="609"/>
      <c r="O18" s="609"/>
      <c r="P18" s="609"/>
      <c r="Q18" s="609"/>
      <c r="R18" s="609"/>
      <c r="S18" s="609"/>
      <c r="T18" s="609"/>
      <c r="U18" s="609"/>
      <c r="V18" s="609"/>
      <c r="W18" s="609"/>
      <c r="X18" s="609"/>
      <c r="Y18" s="609"/>
      <c r="Z18" s="609"/>
      <c r="AA18" s="609"/>
      <c r="AB18" s="609"/>
      <c r="AC18" s="92"/>
      <c r="AD18" s="38"/>
      <c r="AE18" s="38"/>
      <c r="AF18" s="38"/>
      <c r="AG18" s="38"/>
      <c r="AH18" s="38"/>
      <c r="AI18" s="38"/>
      <c r="AJ18" s="38"/>
    </row>
    <row r="19" spans="1:36">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92"/>
      <c r="AD19" s="38"/>
      <c r="AE19" s="38"/>
      <c r="AF19" s="38"/>
      <c r="AG19" s="38"/>
      <c r="AH19" s="38"/>
      <c r="AI19" s="38"/>
      <c r="AJ19" s="38"/>
    </row>
    <row r="20" spans="1:36">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92"/>
      <c r="AD20" s="38"/>
      <c r="AE20" s="38"/>
      <c r="AF20" s="38"/>
      <c r="AG20" s="38"/>
      <c r="AH20" s="38"/>
      <c r="AI20" s="38"/>
      <c r="AJ20" s="38"/>
    </row>
    <row r="21" spans="1:36" ht="83.25" customHeight="1" thickBot="1">
      <c r="A21" s="1211" t="s">
        <v>209</v>
      </c>
      <c r="B21" s="1222"/>
      <c r="C21" s="1222"/>
      <c r="D21" s="1222"/>
      <c r="E21" s="1222"/>
      <c r="F21" s="1222"/>
      <c r="G21" s="1222"/>
      <c r="H21" s="1212"/>
      <c r="I21" s="1211" t="s">
        <v>210</v>
      </c>
      <c r="J21" s="1222"/>
      <c r="K21" s="1222"/>
      <c r="L21" s="1212"/>
      <c r="M21" s="1211" t="s">
        <v>211</v>
      </c>
      <c r="N21" s="1222"/>
      <c r="O21" s="1222"/>
      <c r="P21" s="1212"/>
      <c r="Q21" s="1211" t="s">
        <v>212</v>
      </c>
      <c r="R21" s="1222"/>
      <c r="S21" s="1222"/>
      <c r="T21" s="1212"/>
      <c r="U21" s="1223" t="s">
        <v>295</v>
      </c>
      <c r="V21" s="1224"/>
      <c r="W21" s="1224"/>
      <c r="X21" s="1225"/>
      <c r="Y21" s="1223" t="s">
        <v>296</v>
      </c>
      <c r="Z21" s="1224"/>
      <c r="AA21" s="1224"/>
      <c r="AB21" s="1225"/>
      <c r="AC21" s="92"/>
      <c r="AD21" s="38"/>
      <c r="AE21" s="38"/>
      <c r="AF21" s="38"/>
      <c r="AG21" s="38"/>
      <c r="AH21" s="38"/>
      <c r="AI21" s="38"/>
      <c r="AJ21" s="38"/>
    </row>
    <row r="22" spans="1:36" ht="31.05" customHeight="1" thickBot="1">
      <c r="A22" s="607"/>
      <c r="B22" s="839"/>
      <c r="C22" s="839"/>
      <c r="D22" s="839"/>
      <c r="E22" s="839"/>
      <c r="F22" s="839"/>
      <c r="G22" s="839"/>
      <c r="H22" s="608"/>
      <c r="I22" s="555"/>
      <c r="J22" s="880"/>
      <c r="K22" s="880"/>
      <c r="L22" s="556"/>
      <c r="M22" s="555"/>
      <c r="N22" s="880"/>
      <c r="O22" s="880"/>
      <c r="P22" s="556"/>
      <c r="Q22" s="555"/>
      <c r="R22" s="880"/>
      <c r="S22" s="880"/>
      <c r="T22" s="556"/>
      <c r="U22" s="299" t="s">
        <v>276</v>
      </c>
      <c r="V22" s="13"/>
      <c r="W22" s="299" t="s">
        <v>277</v>
      </c>
      <c r="X22" s="13"/>
      <c r="Y22" s="299" t="s">
        <v>276</v>
      </c>
      <c r="Z22" s="13"/>
      <c r="AA22" s="299" t="s">
        <v>277</v>
      </c>
      <c r="AB22" s="13"/>
      <c r="AC22" s="92"/>
      <c r="AD22" s="38"/>
      <c r="AE22" s="38"/>
      <c r="AF22" s="38"/>
      <c r="AG22" s="38"/>
      <c r="AH22" s="38"/>
      <c r="AI22" s="38"/>
      <c r="AJ22" s="38"/>
    </row>
    <row r="23" spans="1:36" ht="31.05" customHeight="1" thickBot="1">
      <c r="A23" s="607"/>
      <c r="B23" s="839"/>
      <c r="C23" s="839"/>
      <c r="D23" s="839"/>
      <c r="E23" s="839"/>
      <c r="F23" s="839"/>
      <c r="G23" s="839"/>
      <c r="H23" s="608"/>
      <c r="I23" s="607"/>
      <c r="J23" s="839"/>
      <c r="K23" s="839"/>
      <c r="L23" s="608"/>
      <c r="M23" s="607"/>
      <c r="N23" s="839"/>
      <c r="O23" s="839"/>
      <c r="P23" s="608"/>
      <c r="Q23" s="607"/>
      <c r="R23" s="839"/>
      <c r="S23" s="839"/>
      <c r="T23" s="608"/>
      <c r="U23" s="299" t="s">
        <v>276</v>
      </c>
      <c r="V23" s="13"/>
      <c r="W23" s="299" t="s">
        <v>277</v>
      </c>
      <c r="X23" s="13"/>
      <c r="Y23" s="299" t="s">
        <v>276</v>
      </c>
      <c r="Z23" s="13"/>
      <c r="AA23" s="299" t="s">
        <v>277</v>
      </c>
      <c r="AB23" s="13"/>
      <c r="AC23" s="92"/>
      <c r="AD23" s="38"/>
      <c r="AE23" s="38"/>
      <c r="AF23" s="38"/>
      <c r="AG23" s="38"/>
      <c r="AH23" s="38"/>
      <c r="AI23" s="38"/>
      <c r="AJ23" s="38"/>
    </row>
    <row r="24" spans="1:36" ht="31.05" customHeight="1" thickBot="1">
      <c r="A24" s="555"/>
      <c r="B24" s="880"/>
      <c r="C24" s="880"/>
      <c r="D24" s="880"/>
      <c r="E24" s="880"/>
      <c r="F24" s="880"/>
      <c r="G24" s="880"/>
      <c r="H24" s="556"/>
      <c r="I24" s="607"/>
      <c r="J24" s="839"/>
      <c r="K24" s="839"/>
      <c r="L24" s="608"/>
      <c r="M24" s="607"/>
      <c r="N24" s="839"/>
      <c r="O24" s="839"/>
      <c r="P24" s="608"/>
      <c r="Q24" s="607"/>
      <c r="R24" s="839"/>
      <c r="S24" s="839"/>
      <c r="T24" s="608"/>
      <c r="U24" s="299" t="s">
        <v>276</v>
      </c>
      <c r="V24" s="13"/>
      <c r="W24" s="299" t="s">
        <v>277</v>
      </c>
      <c r="X24" s="13"/>
      <c r="Y24" s="299" t="s">
        <v>276</v>
      </c>
      <c r="Z24" s="13"/>
      <c r="AA24" s="299" t="s">
        <v>277</v>
      </c>
      <c r="AB24" s="13"/>
      <c r="AC24" s="92"/>
      <c r="AD24" s="38"/>
      <c r="AE24" s="38"/>
      <c r="AF24" s="38"/>
      <c r="AG24" s="38"/>
      <c r="AH24" s="38"/>
      <c r="AI24" s="38"/>
      <c r="AJ24" s="38"/>
    </row>
    <row r="25" spans="1:36" ht="31.05" customHeight="1" thickBot="1">
      <c r="A25" s="555"/>
      <c r="B25" s="880"/>
      <c r="C25" s="880"/>
      <c r="D25" s="880"/>
      <c r="E25" s="880"/>
      <c r="F25" s="880"/>
      <c r="G25" s="880"/>
      <c r="H25" s="556"/>
      <c r="I25" s="607"/>
      <c r="J25" s="839"/>
      <c r="K25" s="839"/>
      <c r="L25" s="608"/>
      <c r="M25" s="607"/>
      <c r="N25" s="839"/>
      <c r="O25" s="839"/>
      <c r="P25" s="608"/>
      <c r="Q25" s="607"/>
      <c r="R25" s="839"/>
      <c r="S25" s="839"/>
      <c r="T25" s="608"/>
      <c r="U25" s="299" t="s">
        <v>276</v>
      </c>
      <c r="V25" s="13"/>
      <c r="W25" s="299" t="s">
        <v>277</v>
      </c>
      <c r="X25" s="13"/>
      <c r="Y25" s="299" t="s">
        <v>276</v>
      </c>
      <c r="Z25" s="13"/>
      <c r="AA25" s="299" t="s">
        <v>277</v>
      </c>
      <c r="AB25" s="13"/>
      <c r="AC25" s="92"/>
      <c r="AD25" s="38"/>
      <c r="AE25" s="38"/>
      <c r="AF25" s="38"/>
      <c r="AG25" s="38"/>
      <c r="AH25" s="38"/>
      <c r="AI25" s="38"/>
      <c r="AJ25" s="38"/>
    </row>
    <row r="26" spans="1:36">
      <c r="A26" s="1233" t="s">
        <v>294</v>
      </c>
      <c r="B26" s="1233"/>
      <c r="C26" s="1233"/>
      <c r="D26" s="1233"/>
      <c r="E26" s="1233"/>
      <c r="F26" s="1233"/>
      <c r="G26" s="1233"/>
      <c r="H26" s="1233"/>
      <c r="I26" s="1233"/>
      <c r="J26" s="1233"/>
      <c r="K26" s="1233"/>
      <c r="L26" s="1233"/>
      <c r="M26" s="1233"/>
      <c r="N26" s="1233"/>
      <c r="O26" s="1233"/>
      <c r="P26" s="1233"/>
      <c r="Q26" s="1233"/>
      <c r="R26" s="1233"/>
      <c r="S26" s="1233"/>
      <c r="T26" s="1233"/>
      <c r="U26" s="1233"/>
      <c r="V26" s="1233"/>
      <c r="W26" s="1233"/>
      <c r="X26" s="1233"/>
      <c r="Y26" s="1233"/>
      <c r="Z26" s="1233"/>
      <c r="AA26" s="1233"/>
      <c r="AB26" s="1233"/>
      <c r="AC26" s="38"/>
      <c r="AD26" s="38"/>
      <c r="AE26" s="38"/>
      <c r="AF26" s="38"/>
      <c r="AG26" s="38"/>
      <c r="AH26" s="38"/>
      <c r="AI26" s="38"/>
      <c r="AJ26" s="38"/>
    </row>
    <row r="27" spans="1:36">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row>
    <row r="28" spans="1:36" s="11" customFormat="1" ht="27.6" customHeight="1">
      <c r="A28" s="1226" t="s">
        <v>213</v>
      </c>
      <c r="B28" s="1227"/>
      <c r="C28" s="1227"/>
      <c r="D28" s="1227"/>
      <c r="E28" s="1227"/>
      <c r="F28" s="1227"/>
      <c r="G28" s="1227"/>
      <c r="H28" s="1227"/>
      <c r="I28" s="1227"/>
      <c r="J28" s="1227"/>
      <c r="K28" s="1227"/>
      <c r="L28" s="1227"/>
      <c r="M28" s="1227"/>
      <c r="N28" s="1227"/>
      <c r="O28" s="1227"/>
      <c r="P28" s="1227"/>
      <c r="Q28" s="1227"/>
      <c r="R28" s="1227"/>
      <c r="S28" s="1227"/>
      <c r="T28" s="1227"/>
      <c r="U28" s="1227"/>
      <c r="V28" s="1227"/>
      <c r="W28" s="1227"/>
      <c r="X28" s="1228"/>
      <c r="Y28" s="103"/>
      <c r="Z28" s="103"/>
      <c r="AA28" s="103"/>
      <c r="AB28" s="103"/>
      <c r="AC28" s="38"/>
      <c r="AD28" s="38"/>
      <c r="AE28" s="38"/>
      <c r="AF28" s="38"/>
      <c r="AG28" s="38"/>
      <c r="AH28" s="38"/>
      <c r="AI28" s="38"/>
      <c r="AJ28" s="38"/>
    </row>
    <row r="29" spans="1:36" ht="23.55" customHeight="1">
      <c r="A29" s="1234" t="s">
        <v>299</v>
      </c>
      <c r="B29" s="1235"/>
      <c r="C29" s="1235"/>
      <c r="D29" s="1235"/>
      <c r="E29" s="1235"/>
      <c r="F29" s="1236"/>
      <c r="G29" s="1250" t="s">
        <v>214</v>
      </c>
      <c r="H29" s="1251"/>
      <c r="I29" s="1251"/>
      <c r="J29" s="1251"/>
      <c r="K29" s="1251"/>
      <c r="L29" s="1252"/>
      <c r="M29" s="590" t="s">
        <v>215</v>
      </c>
      <c r="N29" s="591"/>
      <c r="O29" s="591"/>
      <c r="P29" s="591"/>
      <c r="Q29" s="591"/>
      <c r="R29" s="592"/>
      <c r="S29" s="671" t="s">
        <v>216</v>
      </c>
      <c r="T29" s="672"/>
      <c r="U29" s="672"/>
      <c r="V29" s="672"/>
      <c r="W29" s="672"/>
      <c r="X29" s="673"/>
      <c r="Y29" s="38"/>
      <c r="Z29" s="38"/>
      <c r="AA29" s="38"/>
      <c r="AB29" s="38"/>
      <c r="AC29" s="38"/>
      <c r="AD29" s="38"/>
      <c r="AE29" s="38"/>
      <c r="AF29" s="38"/>
      <c r="AG29" s="38"/>
      <c r="AH29" s="38"/>
      <c r="AI29" s="38"/>
      <c r="AJ29" s="38"/>
    </row>
    <row r="30" spans="1:36" ht="44.55" customHeight="1">
      <c r="A30" s="1237"/>
      <c r="B30" s="1238"/>
      <c r="C30" s="1238"/>
      <c r="D30" s="1238"/>
      <c r="E30" s="1238"/>
      <c r="F30" s="1239"/>
      <c r="G30" s="1211" t="s">
        <v>217</v>
      </c>
      <c r="H30" s="1212"/>
      <c r="I30" s="1211" t="s">
        <v>218</v>
      </c>
      <c r="J30" s="1212"/>
      <c r="K30" s="1211" t="s">
        <v>219</v>
      </c>
      <c r="L30" s="1212"/>
      <c r="M30" s="789" t="s">
        <v>217</v>
      </c>
      <c r="N30" s="791"/>
      <c r="O30" s="789" t="s">
        <v>218</v>
      </c>
      <c r="P30" s="791"/>
      <c r="Q30" s="789" t="s">
        <v>219</v>
      </c>
      <c r="R30" s="791"/>
      <c r="S30" s="756" t="s">
        <v>217</v>
      </c>
      <c r="T30" s="758"/>
      <c r="U30" s="756" t="s">
        <v>218</v>
      </c>
      <c r="V30" s="758"/>
      <c r="W30" s="756" t="s">
        <v>219</v>
      </c>
      <c r="X30" s="758"/>
      <c r="Y30" s="38"/>
      <c r="Z30" s="38"/>
      <c r="AA30" s="38"/>
      <c r="AB30" s="38"/>
      <c r="AC30" s="38"/>
      <c r="AD30" s="38"/>
      <c r="AE30" s="38"/>
      <c r="AF30" s="38"/>
      <c r="AG30" s="38"/>
      <c r="AH30" s="38"/>
      <c r="AI30" s="38"/>
      <c r="AJ30" s="38"/>
    </row>
    <row r="31" spans="1:36" ht="14.25" customHeight="1">
      <c r="A31" s="1215" t="s">
        <v>220</v>
      </c>
      <c r="B31" s="1216"/>
      <c r="C31" s="1229" t="s">
        <v>221</v>
      </c>
      <c r="D31" s="1230"/>
      <c r="E31" s="1230"/>
      <c r="F31" s="1231"/>
      <c r="G31" s="607"/>
      <c r="H31" s="608"/>
      <c r="I31" s="607"/>
      <c r="J31" s="608"/>
      <c r="K31" s="607"/>
      <c r="L31" s="608"/>
      <c r="M31" s="607"/>
      <c r="N31" s="608"/>
      <c r="O31" s="607"/>
      <c r="P31" s="608"/>
      <c r="Q31" s="607"/>
      <c r="R31" s="608"/>
      <c r="S31" s="607"/>
      <c r="T31" s="608"/>
      <c r="U31" s="607"/>
      <c r="V31" s="608"/>
      <c r="W31" s="607"/>
      <c r="X31" s="608"/>
      <c r="Y31" s="38"/>
      <c r="Z31" s="38"/>
      <c r="AA31" s="38"/>
      <c r="AB31" s="38"/>
      <c r="AC31" s="38"/>
      <c r="AD31" s="38"/>
      <c r="AE31" s="38"/>
      <c r="AF31" s="38"/>
      <c r="AG31" s="38"/>
      <c r="AH31" s="38"/>
      <c r="AI31" s="38"/>
      <c r="AJ31" s="38"/>
    </row>
    <row r="32" spans="1:36" ht="14.25" customHeight="1">
      <c r="A32" s="1217"/>
      <c r="B32" s="1218"/>
      <c r="C32" s="1229" t="s">
        <v>222</v>
      </c>
      <c r="D32" s="1230"/>
      <c r="E32" s="1230"/>
      <c r="F32" s="1231"/>
      <c r="G32" s="607"/>
      <c r="H32" s="608"/>
      <c r="I32" s="607"/>
      <c r="J32" s="608"/>
      <c r="K32" s="607"/>
      <c r="L32" s="608"/>
      <c r="M32" s="607"/>
      <c r="N32" s="608"/>
      <c r="O32" s="607"/>
      <c r="P32" s="608"/>
      <c r="Q32" s="607"/>
      <c r="R32" s="608"/>
      <c r="S32" s="607"/>
      <c r="T32" s="608"/>
      <c r="U32" s="607"/>
      <c r="V32" s="608"/>
      <c r="W32" s="607"/>
      <c r="X32" s="608"/>
      <c r="Y32" s="38"/>
      <c r="Z32" s="38"/>
      <c r="AA32" s="38"/>
      <c r="AB32" s="38"/>
      <c r="AC32" s="38"/>
      <c r="AD32" s="38"/>
      <c r="AE32" s="38"/>
      <c r="AF32" s="38"/>
      <c r="AG32" s="38"/>
      <c r="AH32" s="38"/>
      <c r="AI32" s="38"/>
      <c r="AJ32" s="38"/>
    </row>
    <row r="33" spans="1:36" ht="14.25" customHeight="1">
      <c r="A33" s="1219"/>
      <c r="B33" s="1220"/>
      <c r="C33" s="1229" t="s">
        <v>223</v>
      </c>
      <c r="D33" s="1230"/>
      <c r="E33" s="1230"/>
      <c r="F33" s="1231"/>
      <c r="G33" s="607"/>
      <c r="H33" s="608"/>
      <c r="I33" s="607"/>
      <c r="J33" s="608"/>
      <c r="K33" s="607"/>
      <c r="L33" s="608"/>
      <c r="M33" s="607"/>
      <c r="N33" s="608"/>
      <c r="O33" s="607"/>
      <c r="P33" s="608"/>
      <c r="Q33" s="607"/>
      <c r="R33" s="608"/>
      <c r="S33" s="607"/>
      <c r="T33" s="608"/>
      <c r="U33" s="607"/>
      <c r="V33" s="608"/>
      <c r="W33" s="607"/>
      <c r="X33" s="608"/>
      <c r="Y33" s="38"/>
      <c r="Z33" s="38"/>
      <c r="AA33" s="38"/>
      <c r="AB33" s="38"/>
      <c r="AC33" s="38"/>
      <c r="AD33" s="38"/>
      <c r="AE33" s="38"/>
      <c r="AF33" s="38"/>
      <c r="AG33" s="38"/>
      <c r="AH33" s="38"/>
      <c r="AI33" s="38"/>
      <c r="AJ33" s="38"/>
    </row>
    <row r="34" spans="1:36" ht="13.5" customHeight="1">
      <c r="A34" s="1221" t="s">
        <v>297</v>
      </c>
      <c r="B34" s="1221"/>
      <c r="C34" s="1214" t="s">
        <v>224</v>
      </c>
      <c r="D34" s="1214"/>
      <c r="E34" s="1214"/>
      <c r="F34" s="1214"/>
      <c r="G34" s="609"/>
      <c r="H34" s="609"/>
      <c r="I34" s="609"/>
      <c r="J34" s="609"/>
      <c r="K34" s="609"/>
      <c r="L34" s="609"/>
      <c r="M34" s="609"/>
      <c r="N34" s="609"/>
      <c r="O34" s="607"/>
      <c r="P34" s="608"/>
      <c r="Q34" s="607"/>
      <c r="R34" s="608"/>
      <c r="S34" s="607"/>
      <c r="T34" s="608"/>
      <c r="U34" s="607"/>
      <c r="V34" s="608"/>
      <c r="W34" s="607"/>
      <c r="X34" s="608"/>
      <c r="Y34" s="38"/>
      <c r="Z34" s="38"/>
      <c r="AA34" s="38"/>
      <c r="AB34" s="38"/>
      <c r="AC34" s="38"/>
      <c r="AD34" s="38"/>
      <c r="AE34" s="38"/>
      <c r="AF34" s="38"/>
      <c r="AG34" s="38"/>
      <c r="AH34" s="38"/>
      <c r="AI34" s="38"/>
      <c r="AJ34" s="38"/>
    </row>
    <row r="35" spans="1:36" ht="13.5" customHeight="1">
      <c r="A35" s="1221"/>
      <c r="B35" s="1221"/>
      <c r="C35" s="1214" t="s">
        <v>298</v>
      </c>
      <c r="D35" s="1214"/>
      <c r="E35" s="1214"/>
      <c r="F35" s="1214"/>
      <c r="G35" s="609"/>
      <c r="H35" s="609"/>
      <c r="I35" s="609"/>
      <c r="J35" s="609"/>
      <c r="K35" s="609"/>
      <c r="L35" s="609"/>
      <c r="M35" s="609"/>
      <c r="N35" s="609"/>
      <c r="O35" s="607"/>
      <c r="P35" s="608"/>
      <c r="Q35" s="607"/>
      <c r="R35" s="608"/>
      <c r="S35" s="607"/>
      <c r="T35" s="608"/>
      <c r="U35" s="607"/>
      <c r="V35" s="608"/>
      <c r="W35" s="607"/>
      <c r="X35" s="608"/>
      <c r="Y35" s="38"/>
      <c r="Z35" s="38"/>
      <c r="AA35" s="38"/>
      <c r="AB35" s="38"/>
      <c r="AC35" s="38"/>
      <c r="AD35" s="38"/>
      <c r="AE35" s="38"/>
      <c r="AF35" s="38"/>
      <c r="AG35" s="38"/>
      <c r="AH35" s="38"/>
      <c r="AI35" s="38"/>
      <c r="AJ35" s="38"/>
    </row>
    <row r="36" spans="1:36">
      <c r="A36" s="1221" t="s">
        <v>225</v>
      </c>
      <c r="B36" s="1221"/>
      <c r="C36" s="1214" t="s">
        <v>221</v>
      </c>
      <c r="D36" s="1214"/>
      <c r="E36" s="1214"/>
      <c r="F36" s="1214"/>
      <c r="G36" s="609"/>
      <c r="H36" s="609"/>
      <c r="I36" s="609"/>
      <c r="J36" s="609"/>
      <c r="K36" s="609"/>
      <c r="L36" s="609"/>
      <c r="M36" s="609"/>
      <c r="N36" s="609"/>
      <c r="O36" s="607"/>
      <c r="P36" s="608"/>
      <c r="Q36" s="607"/>
      <c r="R36" s="608"/>
      <c r="S36" s="607"/>
      <c r="T36" s="608"/>
      <c r="U36" s="607"/>
      <c r="V36" s="608"/>
      <c r="W36" s="607"/>
      <c r="X36" s="608"/>
      <c r="Y36" s="38"/>
      <c r="Z36" s="38"/>
      <c r="AA36" s="38"/>
      <c r="AB36" s="38"/>
      <c r="AC36" s="38"/>
      <c r="AD36" s="38"/>
      <c r="AE36" s="38"/>
      <c r="AF36" s="38"/>
      <c r="AG36" s="38"/>
      <c r="AH36" s="38"/>
      <c r="AI36" s="38"/>
      <c r="AJ36" s="38"/>
    </row>
    <row r="37" spans="1:36">
      <c r="A37" s="1221"/>
      <c r="B37" s="1221"/>
      <c r="C37" s="196" t="s">
        <v>222</v>
      </c>
      <c r="D37" s="196"/>
      <c r="E37" s="196"/>
      <c r="F37" s="196"/>
      <c r="G37" s="609"/>
      <c r="H37" s="609"/>
      <c r="I37" s="609"/>
      <c r="J37" s="609"/>
      <c r="K37" s="609"/>
      <c r="L37" s="609"/>
      <c r="M37" s="609"/>
      <c r="N37" s="609"/>
      <c r="O37" s="607"/>
      <c r="P37" s="608"/>
      <c r="Q37" s="607"/>
      <c r="R37" s="608"/>
      <c r="S37" s="607"/>
      <c r="T37" s="608"/>
      <c r="U37" s="607"/>
      <c r="V37" s="608"/>
      <c r="W37" s="607"/>
      <c r="X37" s="608"/>
      <c r="Y37" s="38"/>
      <c r="Z37" s="38"/>
      <c r="AA37" s="38"/>
      <c r="AB37" s="38"/>
      <c r="AC37" s="38"/>
      <c r="AD37" s="38"/>
      <c r="AE37" s="38"/>
      <c r="AF37" s="38"/>
      <c r="AG37" s="38"/>
      <c r="AH37" s="38"/>
      <c r="AI37" s="38"/>
      <c r="AJ37" s="38"/>
    </row>
    <row r="38" spans="1:36">
      <c r="A38" s="1221"/>
      <c r="B38" s="1221"/>
      <c r="C38" s="1214" t="s">
        <v>223</v>
      </c>
      <c r="D38" s="1214"/>
      <c r="E38" s="1214"/>
      <c r="F38" s="1214"/>
      <c r="G38" s="609"/>
      <c r="H38" s="609"/>
      <c r="I38" s="609"/>
      <c r="J38" s="609"/>
      <c r="K38" s="609"/>
      <c r="L38" s="609"/>
      <c r="M38" s="609"/>
      <c r="N38" s="609"/>
      <c r="O38" s="607"/>
      <c r="P38" s="608"/>
      <c r="Q38" s="607"/>
      <c r="R38" s="608"/>
      <c r="S38" s="607"/>
      <c r="T38" s="608"/>
      <c r="U38" s="607"/>
      <c r="V38" s="608"/>
      <c r="W38" s="607"/>
      <c r="X38" s="608"/>
      <c r="Y38" s="38"/>
      <c r="Z38" s="38"/>
      <c r="AA38" s="38"/>
      <c r="AB38" s="38"/>
      <c r="AC38" s="38"/>
      <c r="AD38" s="38"/>
      <c r="AE38" s="38"/>
      <c r="AF38" s="38"/>
      <c r="AG38" s="38"/>
      <c r="AH38" s="38"/>
      <c r="AI38" s="38"/>
      <c r="AJ38" s="38"/>
    </row>
    <row r="39" spans="1:36">
      <c r="A39" s="1221"/>
      <c r="B39" s="1221"/>
      <c r="C39" s="1214" t="s">
        <v>224</v>
      </c>
      <c r="D39" s="1214"/>
      <c r="E39" s="1214"/>
      <c r="F39" s="1214"/>
      <c r="G39" s="609"/>
      <c r="H39" s="609"/>
      <c r="I39" s="609"/>
      <c r="J39" s="609"/>
      <c r="K39" s="609"/>
      <c r="L39" s="609"/>
      <c r="M39" s="609"/>
      <c r="N39" s="609"/>
      <c r="O39" s="607"/>
      <c r="P39" s="608"/>
      <c r="Q39" s="607"/>
      <c r="R39" s="608"/>
      <c r="S39" s="607"/>
      <c r="T39" s="608"/>
      <c r="U39" s="607"/>
      <c r="V39" s="608"/>
      <c r="W39" s="607"/>
      <c r="X39" s="608"/>
      <c r="Y39" s="38"/>
      <c r="Z39" s="38"/>
      <c r="AA39" s="38"/>
      <c r="AB39" s="38"/>
      <c r="AC39" s="38"/>
      <c r="AD39" s="38"/>
      <c r="AE39" s="38"/>
      <c r="AF39" s="38"/>
      <c r="AG39" s="38"/>
      <c r="AH39" s="38"/>
      <c r="AI39" s="38"/>
      <c r="AJ39" s="38"/>
    </row>
    <row r="40" spans="1:36">
      <c r="A40" s="1221" t="s">
        <v>0</v>
      </c>
      <c r="B40" s="1221"/>
      <c r="C40" s="1214" t="s">
        <v>221</v>
      </c>
      <c r="D40" s="1214"/>
      <c r="E40" s="1214"/>
      <c r="F40" s="1214"/>
      <c r="G40" s="609"/>
      <c r="H40" s="609"/>
      <c r="I40" s="609"/>
      <c r="J40" s="609"/>
      <c r="K40" s="609"/>
      <c r="L40" s="609"/>
      <c r="M40" s="609"/>
      <c r="N40" s="609"/>
      <c r="O40" s="607"/>
      <c r="P40" s="608"/>
      <c r="Q40" s="607"/>
      <c r="R40" s="608"/>
      <c r="S40" s="607"/>
      <c r="T40" s="608"/>
      <c r="U40" s="607"/>
      <c r="V40" s="608"/>
      <c r="W40" s="607"/>
      <c r="X40" s="608"/>
      <c r="Y40" s="38"/>
      <c r="Z40" s="38"/>
      <c r="AA40" s="38"/>
      <c r="AB40" s="38"/>
      <c r="AC40" s="38"/>
      <c r="AD40" s="38"/>
      <c r="AE40" s="38"/>
      <c r="AF40" s="38"/>
      <c r="AG40" s="38"/>
      <c r="AH40" s="38"/>
      <c r="AI40" s="38"/>
      <c r="AJ40" s="38"/>
    </row>
    <row r="41" spans="1:36">
      <c r="A41" s="1221"/>
      <c r="B41" s="1221"/>
      <c r="C41" s="1214" t="s">
        <v>222</v>
      </c>
      <c r="D41" s="1214"/>
      <c r="E41" s="1214"/>
      <c r="F41" s="1214"/>
      <c r="G41" s="609"/>
      <c r="H41" s="609"/>
      <c r="I41" s="609"/>
      <c r="J41" s="609"/>
      <c r="K41" s="609"/>
      <c r="L41" s="609"/>
      <c r="M41" s="609"/>
      <c r="N41" s="609"/>
      <c r="O41" s="607"/>
      <c r="P41" s="608"/>
      <c r="Q41" s="607"/>
      <c r="R41" s="608"/>
      <c r="S41" s="607"/>
      <c r="T41" s="608"/>
      <c r="U41" s="607"/>
      <c r="V41" s="608"/>
      <c r="W41" s="607"/>
      <c r="X41" s="608"/>
      <c r="Y41" s="38"/>
      <c r="Z41" s="38"/>
      <c r="AA41" s="38"/>
      <c r="AB41" s="38"/>
      <c r="AC41" s="38"/>
      <c r="AD41" s="38"/>
      <c r="AE41" s="38"/>
      <c r="AF41" s="38"/>
      <c r="AG41" s="38"/>
      <c r="AH41" s="38"/>
      <c r="AI41" s="38"/>
      <c r="AJ41" s="38"/>
    </row>
    <row r="42" spans="1:36">
      <c r="A42" s="1221"/>
      <c r="B42" s="1221"/>
      <c r="C42" s="1214" t="s">
        <v>223</v>
      </c>
      <c r="D42" s="1214"/>
      <c r="E42" s="1214"/>
      <c r="F42" s="1214"/>
      <c r="G42" s="609"/>
      <c r="H42" s="609"/>
      <c r="I42" s="609"/>
      <c r="J42" s="609"/>
      <c r="K42" s="609"/>
      <c r="L42" s="609"/>
      <c r="M42" s="609"/>
      <c r="N42" s="609"/>
      <c r="O42" s="607"/>
      <c r="P42" s="608"/>
      <c r="Q42" s="607"/>
      <c r="R42" s="608"/>
      <c r="S42" s="607"/>
      <c r="T42" s="608"/>
      <c r="U42" s="607"/>
      <c r="V42" s="608"/>
      <c r="W42" s="607"/>
      <c r="X42" s="608"/>
      <c r="Y42" s="38"/>
      <c r="Z42" s="38"/>
      <c r="AA42" s="38"/>
      <c r="AB42" s="38"/>
      <c r="AC42" s="38"/>
      <c r="AD42" s="38"/>
      <c r="AE42" s="38"/>
      <c r="AF42" s="38"/>
      <c r="AG42" s="38"/>
      <c r="AH42" s="38"/>
      <c r="AI42" s="38"/>
      <c r="AJ42" s="38"/>
    </row>
    <row r="43" spans="1:36" ht="27" customHeight="1">
      <c r="A43" s="1213" t="s">
        <v>2</v>
      </c>
      <c r="B43" s="1213"/>
      <c r="C43" s="1213"/>
      <c r="D43" s="1213"/>
      <c r="E43" s="1213"/>
      <c r="F43" s="1213"/>
      <c r="G43" s="1210"/>
      <c r="H43" s="1210"/>
      <c r="I43" s="1210"/>
      <c r="J43" s="1210"/>
      <c r="K43" s="1210"/>
      <c r="L43" s="1210"/>
      <c r="M43" s="1210"/>
      <c r="N43" s="1210"/>
      <c r="O43" s="1208"/>
      <c r="P43" s="1209"/>
      <c r="Q43" s="1208"/>
      <c r="R43" s="1209"/>
      <c r="S43" s="1208"/>
      <c r="T43" s="1209"/>
      <c r="U43" s="1208"/>
      <c r="V43" s="1209"/>
      <c r="W43" s="1208"/>
      <c r="X43" s="1209"/>
      <c r="Y43" s="208"/>
      <c r="Z43" s="208"/>
      <c r="AA43" s="208"/>
      <c r="AB43" s="208"/>
      <c r="AC43" s="38"/>
      <c r="AD43" s="38"/>
      <c r="AE43" s="38"/>
      <c r="AF43" s="38"/>
      <c r="AG43" s="38"/>
      <c r="AH43" s="38"/>
      <c r="AI43" s="38"/>
      <c r="AJ43" s="38"/>
    </row>
    <row r="44" spans="1:36">
      <c r="AC44" s="38"/>
    </row>
  </sheetData>
  <mergeCells count="229">
    <mergeCell ref="E10:F10"/>
    <mergeCell ref="K32:L32"/>
    <mergeCell ref="K33:L33"/>
    <mergeCell ref="K34:L34"/>
    <mergeCell ref="K35:L35"/>
    <mergeCell ref="K36:L36"/>
    <mergeCell ref="K37:L37"/>
    <mergeCell ref="M34:N34"/>
    <mergeCell ref="M35:N35"/>
    <mergeCell ref="M36:N36"/>
    <mergeCell ref="G9:K11"/>
    <mergeCell ref="E14:H15"/>
    <mergeCell ref="I14:L15"/>
    <mergeCell ref="M14:P15"/>
    <mergeCell ref="E17:H17"/>
    <mergeCell ref="I17:L17"/>
    <mergeCell ref="M17:P17"/>
    <mergeCell ref="I22:L22"/>
    <mergeCell ref="I21:L21"/>
    <mergeCell ref="M21:P21"/>
    <mergeCell ref="C36:F36"/>
    <mergeCell ref="AG6:AJ6"/>
    <mergeCell ref="V10:W10"/>
    <mergeCell ref="L10:M10"/>
    <mergeCell ref="AA17:AB17"/>
    <mergeCell ref="U17:X17"/>
    <mergeCell ref="E16:H16"/>
    <mergeCell ref="I16:L16"/>
    <mergeCell ref="M16:P16"/>
    <mergeCell ref="U16:X16"/>
    <mergeCell ref="Y16:Z16"/>
    <mergeCell ref="AC6:AF6"/>
    <mergeCell ref="Y6:AB6"/>
    <mergeCell ref="N9:U11"/>
    <mergeCell ref="E6:H6"/>
    <mergeCell ref="I6:L6"/>
    <mergeCell ref="Y15:Z15"/>
    <mergeCell ref="AA15:AB15"/>
    <mergeCell ref="U14:X15"/>
    <mergeCell ref="Q15:R15"/>
    <mergeCell ref="S15:T15"/>
    <mergeCell ref="Q14:T14"/>
    <mergeCell ref="Y14:AB14"/>
    <mergeCell ref="Q17:R17"/>
    <mergeCell ref="S17:T17"/>
    <mergeCell ref="S41:T41"/>
    <mergeCell ref="U37:V37"/>
    <mergeCell ref="U38:V38"/>
    <mergeCell ref="G29:L29"/>
    <mergeCell ref="M29:R29"/>
    <mergeCell ref="U18:X18"/>
    <mergeCell ref="Y18:Z18"/>
    <mergeCell ref="AA18:AB18"/>
    <mergeCell ref="A13:AB13"/>
    <mergeCell ref="A18:D18"/>
    <mergeCell ref="AA16:AB16"/>
    <mergeCell ref="Q16:R16"/>
    <mergeCell ref="E18:H18"/>
    <mergeCell ref="I18:L18"/>
    <mergeCell ref="A17:D17"/>
    <mergeCell ref="Q25:T25"/>
    <mergeCell ref="A21:H21"/>
    <mergeCell ref="A22:H22"/>
    <mergeCell ref="A23:H23"/>
    <mergeCell ref="A24:H24"/>
    <mergeCell ref="A25:H25"/>
    <mergeCell ref="I24:L24"/>
    <mergeCell ref="I25:L25"/>
    <mergeCell ref="M24:P24"/>
    <mergeCell ref="A4:E4"/>
    <mergeCell ref="M6:P6"/>
    <mergeCell ref="Q6:T6"/>
    <mergeCell ref="U6:X6"/>
    <mergeCell ref="M18:P18"/>
    <mergeCell ref="Q18:R18"/>
    <mergeCell ref="A16:D16"/>
    <mergeCell ref="A26:AB26"/>
    <mergeCell ref="A29:F30"/>
    <mergeCell ref="Q24:T24"/>
    <mergeCell ref="U30:V30"/>
    <mergeCell ref="M25:P25"/>
    <mergeCell ref="I23:L23"/>
    <mergeCell ref="M23:P23"/>
    <mergeCell ref="Q23:T23"/>
    <mergeCell ref="A6:D6"/>
    <mergeCell ref="A9:D11"/>
    <mergeCell ref="S18:T18"/>
    <mergeCell ref="Y17:Z17"/>
    <mergeCell ref="S16:T16"/>
    <mergeCell ref="A14:D15"/>
    <mergeCell ref="Y21:AB21"/>
    <mergeCell ref="Q22:T22"/>
    <mergeCell ref="M22:P22"/>
    <mergeCell ref="Q21:T21"/>
    <mergeCell ref="U21:X21"/>
    <mergeCell ref="K42:L42"/>
    <mergeCell ref="I42:J42"/>
    <mergeCell ref="M31:N31"/>
    <mergeCell ref="M32:N32"/>
    <mergeCell ref="M33:N33"/>
    <mergeCell ref="I38:J38"/>
    <mergeCell ref="I40:J40"/>
    <mergeCell ref="I39:J39"/>
    <mergeCell ref="U39:V39"/>
    <mergeCell ref="M30:N30"/>
    <mergeCell ref="O30:P30"/>
    <mergeCell ref="S29:X29"/>
    <mergeCell ref="A28:X28"/>
    <mergeCell ref="G39:H39"/>
    <mergeCell ref="W30:X30"/>
    <mergeCell ref="G31:H31"/>
    <mergeCell ref="A34:B35"/>
    <mergeCell ref="C31:F31"/>
    <mergeCell ref="C32:F32"/>
    <mergeCell ref="C33:F33"/>
    <mergeCell ref="C34:F34"/>
    <mergeCell ref="C35:F35"/>
    <mergeCell ref="A31:B33"/>
    <mergeCell ref="A36:B39"/>
    <mergeCell ref="K40:L40"/>
    <mergeCell ref="K41:L41"/>
    <mergeCell ref="M37:N37"/>
    <mergeCell ref="M38:N38"/>
    <mergeCell ref="M39:N39"/>
    <mergeCell ref="M40:N40"/>
    <mergeCell ref="M41:N41"/>
    <mergeCell ref="A40:B42"/>
    <mergeCell ref="I31:J31"/>
    <mergeCell ref="I32:J32"/>
    <mergeCell ref="I33:J33"/>
    <mergeCell ref="I35:J35"/>
    <mergeCell ref="A43:F43"/>
    <mergeCell ref="C40:F40"/>
    <mergeCell ref="C41:F41"/>
    <mergeCell ref="C42:F42"/>
    <mergeCell ref="I37:J37"/>
    <mergeCell ref="G37:H37"/>
    <mergeCell ref="I43:J43"/>
    <mergeCell ref="G38:H38"/>
    <mergeCell ref="G43:H43"/>
    <mergeCell ref="I41:J41"/>
    <mergeCell ref="C38:F38"/>
    <mergeCell ref="C39:F39"/>
    <mergeCell ref="K43:L43"/>
    <mergeCell ref="G42:H42"/>
    <mergeCell ref="G40:H40"/>
    <mergeCell ref="G41:H41"/>
    <mergeCell ref="U40:V40"/>
    <mergeCell ref="U41:V41"/>
    <mergeCell ref="K30:L30"/>
    <mergeCell ref="Q30:R30"/>
    <mergeCell ref="S30:T30"/>
    <mergeCell ref="G30:H30"/>
    <mergeCell ref="I30:J30"/>
    <mergeCell ref="U31:V31"/>
    <mergeCell ref="U32:V32"/>
    <mergeCell ref="U33:V33"/>
    <mergeCell ref="U34:V34"/>
    <mergeCell ref="U35:V35"/>
    <mergeCell ref="K39:L39"/>
    <mergeCell ref="K38:L38"/>
    <mergeCell ref="U36:V36"/>
    <mergeCell ref="Q31:R31"/>
    <mergeCell ref="Q32:R32"/>
    <mergeCell ref="Q33:R33"/>
    <mergeCell ref="Q34:R34"/>
    <mergeCell ref="G34:H34"/>
    <mergeCell ref="W36:X36"/>
    <mergeCell ref="W37:X37"/>
    <mergeCell ref="W38:X38"/>
    <mergeCell ref="W39:X39"/>
    <mergeCell ref="W40:X40"/>
    <mergeCell ref="W31:X31"/>
    <mergeCell ref="W32:X32"/>
    <mergeCell ref="W33:X33"/>
    <mergeCell ref="W34:X34"/>
    <mergeCell ref="W35:X35"/>
    <mergeCell ref="S32:T32"/>
    <mergeCell ref="S34:T34"/>
    <mergeCell ref="I34:J34"/>
    <mergeCell ref="K31:L31"/>
    <mergeCell ref="I36:J36"/>
    <mergeCell ref="G35:H35"/>
    <mergeCell ref="G36:H36"/>
    <mergeCell ref="G32:H32"/>
    <mergeCell ref="G33:H33"/>
    <mergeCell ref="O31:P31"/>
    <mergeCell ref="O32:P32"/>
    <mergeCell ref="O33:P33"/>
    <mergeCell ref="O35:P35"/>
    <mergeCell ref="O34:P34"/>
    <mergeCell ref="O36:P36"/>
    <mergeCell ref="O41:P41"/>
    <mergeCell ref="O42:P42"/>
    <mergeCell ref="O43:P43"/>
    <mergeCell ref="Q37:R37"/>
    <mergeCell ref="Q38:R38"/>
    <mergeCell ref="Q39:R39"/>
    <mergeCell ref="Q40:R40"/>
    <mergeCell ref="Q35:R35"/>
    <mergeCell ref="Q36:R36"/>
    <mergeCell ref="Q41:R41"/>
    <mergeCell ref="Q42:R42"/>
    <mergeCell ref="Q43:R43"/>
    <mergeCell ref="O37:P37"/>
    <mergeCell ref="AO6:AR6"/>
    <mergeCell ref="AK6:AN6"/>
    <mergeCell ref="F4:AR4"/>
    <mergeCell ref="A3:AR3"/>
    <mergeCell ref="W43:X43"/>
    <mergeCell ref="S43:T43"/>
    <mergeCell ref="S33:T33"/>
    <mergeCell ref="S35:T35"/>
    <mergeCell ref="S36:T36"/>
    <mergeCell ref="U42:V42"/>
    <mergeCell ref="W41:X41"/>
    <mergeCell ref="W42:X42"/>
    <mergeCell ref="S42:T42"/>
    <mergeCell ref="U43:V43"/>
    <mergeCell ref="S31:T31"/>
    <mergeCell ref="S37:T37"/>
    <mergeCell ref="S38:T38"/>
    <mergeCell ref="S39:T39"/>
    <mergeCell ref="S40:T40"/>
    <mergeCell ref="M43:N43"/>
    <mergeCell ref="M42:N42"/>
    <mergeCell ref="O38:P38"/>
    <mergeCell ref="O39:P39"/>
    <mergeCell ref="O40:P40"/>
  </mergeCells>
  <pageMargins left="0.70866141732283472" right="0.70866141732283472" top="0.74803149606299213" bottom="0.74803149606299213" header="0.31496062992125984" footer="0.31496062992125984"/>
  <pageSetup paperSize="9" scale="4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5B365-25BB-4C77-BEAC-F1FB28D0C4F7}">
  <sheetPr codeName="Foglio19"/>
  <dimension ref="A1:AI25"/>
  <sheetViews>
    <sheetView zoomScale="55" zoomScaleNormal="55" workbookViewId="0">
      <selection sqref="A1:L1"/>
    </sheetView>
  </sheetViews>
  <sheetFormatPr defaultRowHeight="14.4"/>
  <cols>
    <col min="1" max="1" width="12.21875" customWidth="1"/>
    <col min="2" max="12" width="16" customWidth="1"/>
    <col min="13" max="13" width="2.77734375" customWidth="1"/>
    <col min="14" max="14" width="12.21875" customWidth="1"/>
    <col min="15" max="16" width="16" customWidth="1"/>
    <col min="17" max="17" width="14.21875" customWidth="1"/>
    <col min="18" max="23" width="11" customWidth="1"/>
    <col min="24" max="24" width="7.21875" customWidth="1"/>
    <col min="25" max="25" width="5.77734375" customWidth="1"/>
    <col min="26" max="28" width="5.5546875" customWidth="1"/>
    <col min="29" max="29" width="6.21875" customWidth="1"/>
    <col min="31" max="31" width="4.21875" customWidth="1"/>
    <col min="33" max="33" width="9" customWidth="1"/>
    <col min="35" max="35" width="3.21875" customWidth="1"/>
  </cols>
  <sheetData>
    <row r="1" spans="1:35" s="7" customFormat="1" ht="28.05" customHeight="1">
      <c r="A1" s="1277" t="s">
        <v>684</v>
      </c>
      <c r="B1" s="1278"/>
      <c r="C1" s="1278"/>
      <c r="D1" s="1278"/>
      <c r="E1" s="1278"/>
      <c r="F1" s="1278"/>
      <c r="G1" s="1278"/>
      <c r="H1" s="1278"/>
      <c r="I1" s="1278"/>
      <c r="J1" s="1278"/>
      <c r="K1" s="1278"/>
      <c r="L1" s="1279"/>
      <c r="M1" s="85"/>
      <c r="N1" s="1288" t="s">
        <v>687</v>
      </c>
      <c r="O1" s="1289"/>
      <c r="P1" s="1289"/>
      <c r="Q1" s="1289"/>
      <c r="R1" s="1289"/>
      <c r="S1" s="1289"/>
      <c r="T1" s="1289"/>
      <c r="U1" s="1289"/>
      <c r="V1" s="1289"/>
      <c r="W1" s="1289"/>
      <c r="X1" s="1289"/>
      <c r="Y1" s="1289"/>
      <c r="Z1" s="1289"/>
      <c r="AA1" s="1289"/>
      <c r="AB1" s="1289"/>
      <c r="AC1" s="1289"/>
      <c r="AD1" s="1289"/>
      <c r="AE1" s="1289"/>
      <c r="AF1" s="1289"/>
      <c r="AG1" s="1289"/>
      <c r="AH1" s="1289"/>
      <c r="AI1" s="1289"/>
    </row>
    <row r="2" spans="1:35" ht="61.5" customHeight="1">
      <c r="A2" s="1274" t="s">
        <v>685</v>
      </c>
      <c r="B2" s="1275"/>
      <c r="C2" s="1275"/>
      <c r="D2" s="1275"/>
      <c r="E2" s="1275"/>
      <c r="F2" s="1275"/>
      <c r="G2" s="1275"/>
      <c r="H2" s="1275"/>
      <c r="I2" s="1275"/>
      <c r="J2" s="1275"/>
      <c r="K2" s="1275"/>
      <c r="L2" s="1276"/>
      <c r="M2" s="38"/>
      <c r="N2" s="1280" t="s">
        <v>688</v>
      </c>
      <c r="O2" s="1281"/>
      <c r="P2" s="1281"/>
      <c r="Q2" s="1281"/>
      <c r="R2" s="1281"/>
      <c r="S2" s="1281"/>
      <c r="T2" s="1281"/>
      <c r="U2" s="1281"/>
      <c r="V2" s="1281"/>
      <c r="W2" s="1281"/>
      <c r="X2" s="1281"/>
      <c r="Y2" s="1282"/>
      <c r="Z2" s="1285" t="s">
        <v>236</v>
      </c>
      <c r="AA2" s="1285"/>
      <c r="AB2" s="1285"/>
      <c r="AC2" s="1285"/>
      <c r="AD2" s="1285"/>
      <c r="AE2" s="1285"/>
      <c r="AF2" s="1285"/>
      <c r="AG2" s="1286" t="s">
        <v>239</v>
      </c>
      <c r="AH2" s="1286"/>
      <c r="AI2" s="1286"/>
    </row>
    <row r="3" spans="1:35" ht="58.2" thickBot="1">
      <c r="A3" s="30" t="s">
        <v>1</v>
      </c>
      <c r="B3" s="30" t="s">
        <v>237</v>
      </c>
      <c r="C3" s="30" t="s">
        <v>226</v>
      </c>
      <c r="D3" s="30" t="s">
        <v>227</v>
      </c>
      <c r="E3" s="30" t="s">
        <v>228</v>
      </c>
      <c r="F3" s="30" t="s">
        <v>229</v>
      </c>
      <c r="G3" s="30" t="s">
        <v>230</v>
      </c>
      <c r="H3" s="30" t="s">
        <v>231</v>
      </c>
      <c r="I3" s="30" t="s">
        <v>235</v>
      </c>
      <c r="J3" s="30" t="s">
        <v>232</v>
      </c>
      <c r="K3" s="30" t="s">
        <v>233</v>
      </c>
      <c r="L3" s="30" t="s">
        <v>234</v>
      </c>
      <c r="M3" s="38"/>
      <c r="N3" s="152" t="s">
        <v>1</v>
      </c>
      <c r="O3" s="152" t="s">
        <v>237</v>
      </c>
      <c r="P3" s="152" t="s">
        <v>226</v>
      </c>
      <c r="Q3" s="152" t="s">
        <v>227</v>
      </c>
      <c r="R3" s="152" t="s">
        <v>228</v>
      </c>
      <c r="S3" s="152" t="s">
        <v>229</v>
      </c>
      <c r="T3" s="152" t="s">
        <v>230</v>
      </c>
      <c r="U3" s="152" t="s">
        <v>231</v>
      </c>
      <c r="V3" s="152" t="s">
        <v>235</v>
      </c>
      <c r="W3" s="152" t="s">
        <v>232</v>
      </c>
      <c r="X3" s="152" t="s">
        <v>233</v>
      </c>
      <c r="Y3" s="152" t="s">
        <v>234</v>
      </c>
      <c r="Z3" s="644" t="s">
        <v>309</v>
      </c>
      <c r="AA3" s="644"/>
      <c r="AB3" s="644"/>
      <c r="AC3" s="644"/>
      <c r="AD3" s="644" t="s">
        <v>310</v>
      </c>
      <c r="AE3" s="644"/>
      <c r="AF3" s="154" t="s">
        <v>238</v>
      </c>
      <c r="AG3" s="644" t="s">
        <v>311</v>
      </c>
      <c r="AH3" s="644"/>
      <c r="AI3" s="644"/>
    </row>
    <row r="4" spans="1:35" ht="22.5" customHeight="1" thickBot="1">
      <c r="A4" s="1"/>
      <c r="B4" s="1"/>
      <c r="C4" s="1"/>
      <c r="D4" s="1"/>
      <c r="E4" s="1"/>
      <c r="F4" s="1"/>
      <c r="G4" s="1"/>
      <c r="H4" s="1"/>
      <c r="I4" s="1"/>
      <c r="J4" s="1"/>
      <c r="K4" s="1"/>
      <c r="L4" s="1"/>
      <c r="M4" s="38"/>
      <c r="N4" s="1"/>
      <c r="O4" s="1"/>
      <c r="P4" s="1"/>
      <c r="Q4" s="1"/>
      <c r="R4" s="1"/>
      <c r="S4" s="1"/>
      <c r="T4" s="1"/>
      <c r="U4" s="1"/>
      <c r="V4" s="1"/>
      <c r="W4" s="1"/>
      <c r="X4" s="1"/>
      <c r="Y4" s="1"/>
      <c r="Z4" s="9" t="s">
        <v>276</v>
      </c>
      <c r="AA4" s="13"/>
      <c r="AB4" s="9" t="s">
        <v>277</v>
      </c>
      <c r="AC4" s="13"/>
      <c r="AD4" s="1287"/>
      <c r="AE4" s="609"/>
      <c r="AF4" s="1"/>
      <c r="AG4" s="609"/>
      <c r="AH4" s="609"/>
      <c r="AI4" s="609"/>
    </row>
    <row r="5" spans="1:35" ht="22.5" customHeight="1" thickBot="1">
      <c r="A5" s="1"/>
      <c r="B5" s="1"/>
      <c r="C5" s="1"/>
      <c r="D5" s="1"/>
      <c r="E5" s="1"/>
      <c r="F5" s="1"/>
      <c r="G5" s="1"/>
      <c r="H5" s="1"/>
      <c r="I5" s="1"/>
      <c r="J5" s="1"/>
      <c r="K5" s="1"/>
      <c r="L5" s="1"/>
      <c r="M5" s="38"/>
      <c r="N5" s="1"/>
      <c r="O5" s="1"/>
      <c r="P5" s="1"/>
      <c r="Q5" s="1"/>
      <c r="R5" s="1"/>
      <c r="S5" s="1"/>
      <c r="T5" s="1"/>
      <c r="U5" s="1"/>
      <c r="V5" s="1"/>
      <c r="W5" s="1"/>
      <c r="X5" s="1"/>
      <c r="Y5" s="1"/>
      <c r="Z5" s="9" t="s">
        <v>276</v>
      </c>
      <c r="AA5" s="13"/>
      <c r="AB5" s="9" t="s">
        <v>277</v>
      </c>
      <c r="AC5" s="13"/>
      <c r="AD5" s="1287"/>
      <c r="AE5" s="609"/>
      <c r="AF5" s="1"/>
      <c r="AG5" s="609"/>
      <c r="AH5" s="609"/>
      <c r="AI5" s="609"/>
    </row>
    <row r="6" spans="1:35" ht="22.5" customHeight="1" thickBot="1">
      <c r="A6" s="1"/>
      <c r="B6" s="1"/>
      <c r="C6" s="1"/>
      <c r="D6" s="1"/>
      <c r="E6" s="1"/>
      <c r="F6" s="1"/>
      <c r="G6" s="1"/>
      <c r="H6" s="1"/>
      <c r="I6" s="1"/>
      <c r="J6" s="1"/>
      <c r="K6" s="1"/>
      <c r="L6" s="1"/>
      <c r="M6" s="38"/>
      <c r="N6" s="1"/>
      <c r="O6" s="1"/>
      <c r="P6" s="1"/>
      <c r="Q6" s="1"/>
      <c r="R6" s="1"/>
      <c r="S6" s="1"/>
      <c r="T6" s="1"/>
      <c r="U6" s="1"/>
      <c r="V6" s="1"/>
      <c r="W6" s="1"/>
      <c r="X6" s="1"/>
      <c r="Y6" s="1"/>
      <c r="Z6" s="9" t="s">
        <v>276</v>
      </c>
      <c r="AA6" s="13"/>
      <c r="AB6" s="9" t="s">
        <v>277</v>
      </c>
      <c r="AC6" s="13"/>
      <c r="AD6" s="1287"/>
      <c r="AE6" s="609"/>
      <c r="AF6" s="1"/>
      <c r="AG6" s="609"/>
      <c r="AH6" s="609"/>
      <c r="AI6" s="609"/>
    </row>
    <row r="7" spans="1:35" ht="22.5" customHeight="1" thickBot="1">
      <c r="A7" s="1"/>
      <c r="B7" s="1"/>
      <c r="C7" s="1"/>
      <c r="D7" s="1"/>
      <c r="E7" s="1"/>
      <c r="F7" s="1"/>
      <c r="G7" s="1"/>
      <c r="H7" s="1"/>
      <c r="I7" s="1"/>
      <c r="J7" s="1"/>
      <c r="K7" s="1"/>
      <c r="L7" s="1"/>
      <c r="M7" s="38"/>
      <c r="N7" s="1"/>
      <c r="O7" s="1"/>
      <c r="P7" s="1"/>
      <c r="Q7" s="1"/>
      <c r="R7" s="1"/>
      <c r="S7" s="1"/>
      <c r="T7" s="1"/>
      <c r="U7" s="1"/>
      <c r="V7" s="1"/>
      <c r="W7" s="1"/>
      <c r="X7" s="1"/>
      <c r="Y7" s="1"/>
      <c r="Z7" s="9" t="s">
        <v>276</v>
      </c>
      <c r="AA7" s="13"/>
      <c r="AB7" s="9" t="s">
        <v>277</v>
      </c>
      <c r="AC7" s="13"/>
      <c r="AD7" s="1287"/>
      <c r="AE7" s="609"/>
      <c r="AF7" s="1"/>
      <c r="AG7" s="609"/>
      <c r="AH7" s="609"/>
      <c r="AI7" s="609"/>
    </row>
    <row r="8" spans="1:35" ht="22.5" customHeight="1" thickBot="1">
      <c r="A8" s="1"/>
      <c r="B8" s="1"/>
      <c r="C8" s="1"/>
      <c r="D8" s="1"/>
      <c r="E8" s="1"/>
      <c r="F8" s="1"/>
      <c r="G8" s="1"/>
      <c r="H8" s="1"/>
      <c r="I8" s="1"/>
      <c r="J8" s="1"/>
      <c r="K8" s="1"/>
      <c r="L8" s="1"/>
      <c r="M8" s="38"/>
      <c r="N8" s="1"/>
      <c r="O8" s="1"/>
      <c r="P8" s="1"/>
      <c r="Q8" s="1"/>
      <c r="R8" s="1"/>
      <c r="S8" s="1"/>
      <c r="T8" s="1"/>
      <c r="U8" s="1"/>
      <c r="V8" s="1"/>
      <c r="W8" s="1"/>
      <c r="X8" s="1"/>
      <c r="Y8" s="1"/>
      <c r="Z8" s="9" t="s">
        <v>276</v>
      </c>
      <c r="AA8" s="13"/>
      <c r="AB8" s="9" t="s">
        <v>277</v>
      </c>
      <c r="AC8" s="13"/>
      <c r="AD8" s="1287"/>
      <c r="AE8" s="609"/>
      <c r="AF8" s="1"/>
      <c r="AG8" s="609"/>
      <c r="AH8" s="609"/>
      <c r="AI8" s="609"/>
    </row>
    <row r="9" spans="1:35" ht="22.5" customHeight="1" thickBot="1">
      <c r="A9" s="1"/>
      <c r="B9" s="1"/>
      <c r="C9" s="1"/>
      <c r="D9" s="1"/>
      <c r="E9" s="1"/>
      <c r="F9" s="1"/>
      <c r="G9" s="1"/>
      <c r="H9" s="1"/>
      <c r="I9" s="1"/>
      <c r="J9" s="1"/>
      <c r="K9" s="1"/>
      <c r="L9" s="1"/>
      <c r="M9" s="38"/>
      <c r="N9" s="1"/>
      <c r="O9" s="1"/>
      <c r="P9" s="1"/>
      <c r="Q9" s="1"/>
      <c r="R9" s="1"/>
      <c r="S9" s="1"/>
      <c r="T9" s="1"/>
      <c r="U9" s="1"/>
      <c r="V9" s="1"/>
      <c r="W9" s="1"/>
      <c r="X9" s="1"/>
      <c r="Y9" s="1"/>
      <c r="Z9" s="9" t="s">
        <v>276</v>
      </c>
      <c r="AA9" s="13"/>
      <c r="AB9" s="9" t="s">
        <v>277</v>
      </c>
      <c r="AC9" s="13"/>
      <c r="AD9" s="1287"/>
      <c r="AE9" s="609"/>
      <c r="AF9" s="1"/>
      <c r="AG9" s="609"/>
      <c r="AH9" s="609"/>
      <c r="AI9" s="609"/>
    </row>
    <row r="10" spans="1:35" ht="22.5" customHeight="1" thickBot="1">
      <c r="A10" s="1"/>
      <c r="B10" s="1"/>
      <c r="C10" s="1"/>
      <c r="D10" s="1"/>
      <c r="E10" s="1"/>
      <c r="F10" s="1"/>
      <c r="G10" s="1"/>
      <c r="H10" s="1"/>
      <c r="I10" s="1"/>
      <c r="J10" s="1"/>
      <c r="K10" s="1"/>
      <c r="L10" s="1"/>
      <c r="M10" s="38"/>
      <c r="N10" s="1"/>
      <c r="O10" s="1"/>
      <c r="P10" s="1"/>
      <c r="Q10" s="1"/>
      <c r="R10" s="1"/>
      <c r="S10" s="1"/>
      <c r="T10" s="1"/>
      <c r="U10" s="1"/>
      <c r="V10" s="1"/>
      <c r="W10" s="1"/>
      <c r="X10" s="1"/>
      <c r="Y10" s="1"/>
      <c r="Z10" s="9" t="s">
        <v>276</v>
      </c>
      <c r="AA10" s="13"/>
      <c r="AB10" s="9" t="s">
        <v>277</v>
      </c>
      <c r="AC10" s="13"/>
      <c r="AD10" s="1287"/>
      <c r="AE10" s="609"/>
      <c r="AF10" s="1"/>
      <c r="AG10" s="609"/>
      <c r="AH10" s="609"/>
      <c r="AI10" s="609"/>
    </row>
    <row r="11" spans="1:35" ht="22.5" customHeight="1" thickBot="1">
      <c r="A11" s="1"/>
      <c r="B11" s="1"/>
      <c r="C11" s="1"/>
      <c r="D11" s="1"/>
      <c r="E11" s="1"/>
      <c r="F11" s="1"/>
      <c r="G11" s="1"/>
      <c r="H11" s="1"/>
      <c r="I11" s="1"/>
      <c r="J11" s="1"/>
      <c r="K11" s="1"/>
      <c r="L11" s="1"/>
      <c r="M11" s="38"/>
      <c r="N11" s="1"/>
      <c r="O11" s="1"/>
      <c r="P11" s="1"/>
      <c r="Q11" s="1"/>
      <c r="R11" s="1"/>
      <c r="S11" s="1"/>
      <c r="T11" s="1"/>
      <c r="U11" s="1"/>
      <c r="V11" s="1"/>
      <c r="W11" s="1"/>
      <c r="X11" s="1"/>
      <c r="Y11" s="1"/>
      <c r="Z11" s="9" t="s">
        <v>276</v>
      </c>
      <c r="AA11" s="13"/>
      <c r="AB11" s="9" t="s">
        <v>277</v>
      </c>
      <c r="AC11" s="13"/>
      <c r="AD11" s="1287"/>
      <c r="AE11" s="609"/>
      <c r="AF11" s="1"/>
      <c r="AG11" s="609"/>
      <c r="AH11" s="609"/>
      <c r="AI11" s="609"/>
    </row>
    <row r="12" spans="1:35">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row>
    <row r="13" spans="1:35">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row>
    <row r="14" spans="1:35" ht="44.1" customHeight="1">
      <c r="A14" s="1273" t="s">
        <v>686</v>
      </c>
      <c r="B14" s="1273"/>
      <c r="C14" s="1273"/>
      <c r="D14" s="1273"/>
      <c r="E14" s="1273"/>
      <c r="F14" s="1273"/>
      <c r="G14" s="1273"/>
      <c r="H14" s="1273"/>
      <c r="I14" s="1273"/>
      <c r="J14" s="1273"/>
      <c r="K14" s="195"/>
      <c r="L14" s="195"/>
      <c r="M14" s="38"/>
      <c r="N14" s="1283" t="s">
        <v>689</v>
      </c>
      <c r="O14" s="1283"/>
      <c r="P14" s="1283"/>
      <c r="Q14" s="1283"/>
      <c r="R14" s="1283"/>
      <c r="S14" s="1283"/>
      <c r="T14" s="1283"/>
      <c r="U14" s="1283"/>
      <c r="V14" s="1283"/>
      <c r="W14" s="1283"/>
      <c r="X14" s="1285" t="s">
        <v>236</v>
      </c>
      <c r="Y14" s="1285"/>
      <c r="Z14" s="1285"/>
      <c r="AA14" s="1285"/>
      <c r="AB14" s="1285"/>
      <c r="AC14" s="1285"/>
      <c r="AD14" s="1285"/>
      <c r="AE14" s="1286" t="s">
        <v>239</v>
      </c>
      <c r="AF14" s="1286"/>
      <c r="AG14" s="1286"/>
      <c r="AH14" s="38"/>
      <c r="AI14" s="38"/>
    </row>
    <row r="15" spans="1:35" ht="45" customHeight="1" thickBot="1">
      <c r="A15" s="162" t="s">
        <v>1</v>
      </c>
      <c r="B15" s="162" t="s">
        <v>227</v>
      </c>
      <c r="C15" s="162" t="s">
        <v>228</v>
      </c>
      <c r="D15" s="162" t="s">
        <v>300</v>
      </c>
      <c r="E15" s="162" t="s">
        <v>301</v>
      </c>
      <c r="F15" s="162" t="s">
        <v>306</v>
      </c>
      <c r="G15" s="162" t="s">
        <v>302</v>
      </c>
      <c r="H15" s="162" t="s">
        <v>305</v>
      </c>
      <c r="I15" s="162" t="s">
        <v>303</v>
      </c>
      <c r="J15" s="162" t="s">
        <v>304</v>
      </c>
      <c r="K15" s="38"/>
      <c r="L15" s="38"/>
      <c r="M15" s="38"/>
      <c r="N15" s="211" t="s">
        <v>1</v>
      </c>
      <c r="O15" s="211" t="s">
        <v>227</v>
      </c>
      <c r="P15" s="211" t="s">
        <v>228</v>
      </c>
      <c r="Q15" s="211" t="s">
        <v>229</v>
      </c>
      <c r="R15" s="211" t="s">
        <v>301</v>
      </c>
      <c r="S15" s="211" t="s">
        <v>306</v>
      </c>
      <c r="T15" s="211" t="s">
        <v>235</v>
      </c>
      <c r="U15" s="211" t="s">
        <v>305</v>
      </c>
      <c r="V15" s="211" t="s">
        <v>303</v>
      </c>
      <c r="W15" s="211" t="s">
        <v>304</v>
      </c>
      <c r="X15" s="644" t="s">
        <v>309</v>
      </c>
      <c r="Y15" s="644"/>
      <c r="Z15" s="644"/>
      <c r="AA15" s="644"/>
      <c r="AB15" s="644" t="s">
        <v>310</v>
      </c>
      <c r="AC15" s="644"/>
      <c r="AD15" s="154" t="s">
        <v>238</v>
      </c>
      <c r="AE15" s="644" t="s">
        <v>311</v>
      </c>
      <c r="AF15" s="644"/>
      <c r="AG15" s="644"/>
      <c r="AH15" s="38"/>
      <c r="AI15" s="38"/>
    </row>
    <row r="16" spans="1:35" ht="22.5" customHeight="1" thickBot="1">
      <c r="A16" s="1"/>
      <c r="B16" s="1"/>
      <c r="C16" s="1"/>
      <c r="D16" s="1"/>
      <c r="E16" s="1"/>
      <c r="F16" s="1"/>
      <c r="G16" s="1"/>
      <c r="H16" s="1"/>
      <c r="I16" s="1"/>
      <c r="J16" s="1"/>
      <c r="K16" s="38"/>
      <c r="L16" s="38"/>
      <c r="M16" s="38"/>
      <c r="N16" s="1"/>
      <c r="O16" s="1"/>
      <c r="P16" s="1"/>
      <c r="Q16" s="1"/>
      <c r="R16" s="1"/>
      <c r="S16" s="1"/>
      <c r="T16" s="1"/>
      <c r="U16" s="1"/>
      <c r="V16" s="1"/>
      <c r="W16" s="1"/>
      <c r="X16" s="9" t="s">
        <v>276</v>
      </c>
      <c r="Y16" s="13"/>
      <c r="Z16" s="9" t="s">
        <v>277</v>
      </c>
      <c r="AA16" s="13"/>
      <c r="AB16" s="1287"/>
      <c r="AC16" s="609"/>
      <c r="AD16" s="1"/>
      <c r="AE16" s="609"/>
      <c r="AF16" s="609"/>
      <c r="AG16" s="609"/>
      <c r="AH16" s="38"/>
      <c r="AI16" s="38"/>
    </row>
    <row r="17" spans="1:35" ht="22.5" customHeight="1" thickBot="1">
      <c r="A17" s="1"/>
      <c r="B17" s="1"/>
      <c r="C17" s="1"/>
      <c r="D17" s="1"/>
      <c r="E17" s="1"/>
      <c r="F17" s="1"/>
      <c r="G17" s="1"/>
      <c r="H17" s="1"/>
      <c r="I17" s="1"/>
      <c r="J17" s="1"/>
      <c r="K17" s="38"/>
      <c r="L17" s="38"/>
      <c r="M17" s="38"/>
      <c r="N17" s="1"/>
      <c r="O17" s="1"/>
      <c r="P17" s="1"/>
      <c r="Q17" s="1"/>
      <c r="R17" s="1"/>
      <c r="S17" s="1"/>
      <c r="T17" s="1"/>
      <c r="U17" s="1"/>
      <c r="V17" s="1"/>
      <c r="W17" s="1"/>
      <c r="X17" s="9" t="s">
        <v>276</v>
      </c>
      <c r="Y17" s="13"/>
      <c r="Z17" s="9" t="s">
        <v>277</v>
      </c>
      <c r="AA17" s="13"/>
      <c r="AB17" s="1287"/>
      <c r="AC17" s="609"/>
      <c r="AD17" s="1"/>
      <c r="AE17" s="609"/>
      <c r="AF17" s="609"/>
      <c r="AG17" s="609"/>
      <c r="AH17" s="38"/>
      <c r="AI17" s="38"/>
    </row>
    <row r="18" spans="1:35" ht="22.5" customHeight="1" thickBot="1">
      <c r="A18" s="1"/>
      <c r="B18" s="1"/>
      <c r="C18" s="1"/>
      <c r="D18" s="1"/>
      <c r="E18" s="1"/>
      <c r="F18" s="1"/>
      <c r="G18" s="1"/>
      <c r="H18" s="1"/>
      <c r="I18" s="1"/>
      <c r="J18" s="1"/>
      <c r="K18" s="38"/>
      <c r="L18" s="38"/>
      <c r="M18" s="38"/>
      <c r="N18" s="1"/>
      <c r="O18" s="1"/>
      <c r="P18" s="1"/>
      <c r="Q18" s="1"/>
      <c r="R18" s="1"/>
      <c r="S18" s="1"/>
      <c r="T18" s="1"/>
      <c r="U18" s="1"/>
      <c r="V18" s="1"/>
      <c r="W18" s="1"/>
      <c r="X18" s="9" t="s">
        <v>276</v>
      </c>
      <c r="Y18" s="13"/>
      <c r="Z18" s="9" t="s">
        <v>277</v>
      </c>
      <c r="AA18" s="13"/>
      <c r="AB18" s="1287"/>
      <c r="AC18" s="609"/>
      <c r="AD18" s="1"/>
      <c r="AE18" s="609"/>
      <c r="AF18" s="609"/>
      <c r="AG18" s="609"/>
      <c r="AH18" s="38"/>
      <c r="AI18" s="38"/>
    </row>
    <row r="19" spans="1:35" ht="22.5" customHeight="1" thickBot="1">
      <c r="A19" s="1"/>
      <c r="B19" s="1"/>
      <c r="C19" s="1"/>
      <c r="D19" s="1"/>
      <c r="E19" s="1"/>
      <c r="F19" s="1"/>
      <c r="G19" s="1"/>
      <c r="H19" s="1"/>
      <c r="I19" s="1"/>
      <c r="J19" s="1"/>
      <c r="K19" s="38"/>
      <c r="L19" s="38"/>
      <c r="M19" s="38"/>
      <c r="N19" s="1"/>
      <c r="O19" s="1"/>
      <c r="P19" s="1"/>
      <c r="Q19" s="1"/>
      <c r="R19" s="1"/>
      <c r="S19" s="1"/>
      <c r="T19" s="1"/>
      <c r="U19" s="1"/>
      <c r="V19" s="1"/>
      <c r="W19" s="1"/>
      <c r="X19" s="9" t="s">
        <v>276</v>
      </c>
      <c r="Y19" s="13"/>
      <c r="Z19" s="9" t="s">
        <v>277</v>
      </c>
      <c r="AA19" s="13"/>
      <c r="AB19" s="1287"/>
      <c r="AC19" s="609"/>
      <c r="AD19" s="1"/>
      <c r="AE19" s="609"/>
      <c r="AF19" s="609"/>
      <c r="AG19" s="609"/>
      <c r="AH19" s="38"/>
      <c r="AI19" s="38"/>
    </row>
    <row r="20" spans="1:35" ht="22.5" customHeight="1" thickBot="1">
      <c r="A20" s="1"/>
      <c r="B20" s="1"/>
      <c r="C20" s="1"/>
      <c r="D20" s="1"/>
      <c r="E20" s="1"/>
      <c r="F20" s="1"/>
      <c r="G20" s="1"/>
      <c r="H20" s="1"/>
      <c r="I20" s="1"/>
      <c r="J20" s="1"/>
      <c r="K20" s="38"/>
      <c r="L20" s="38"/>
      <c r="M20" s="38"/>
      <c r="N20" s="1"/>
      <c r="O20" s="1"/>
      <c r="P20" s="1"/>
      <c r="Q20" s="1"/>
      <c r="R20" s="1"/>
      <c r="S20" s="1"/>
      <c r="T20" s="1"/>
      <c r="U20" s="1"/>
      <c r="V20" s="1"/>
      <c r="W20" s="1"/>
      <c r="X20" s="9" t="s">
        <v>276</v>
      </c>
      <c r="Y20" s="13"/>
      <c r="Z20" s="9" t="s">
        <v>277</v>
      </c>
      <c r="AA20" s="13"/>
      <c r="AB20" s="1287"/>
      <c r="AC20" s="609"/>
      <c r="AD20" s="1"/>
      <c r="AE20" s="609"/>
      <c r="AF20" s="609"/>
      <c r="AG20" s="609"/>
      <c r="AH20" s="38"/>
      <c r="AI20" s="38"/>
    </row>
    <row r="21" spans="1:35" ht="22.5" customHeight="1" thickBot="1">
      <c r="A21" s="1"/>
      <c r="B21" s="1"/>
      <c r="C21" s="1"/>
      <c r="D21" s="1"/>
      <c r="E21" s="1"/>
      <c r="F21" s="1"/>
      <c r="G21" s="1"/>
      <c r="H21" s="1"/>
      <c r="I21" s="1"/>
      <c r="J21" s="1"/>
      <c r="K21" s="38"/>
      <c r="L21" s="38"/>
      <c r="M21" s="38"/>
      <c r="N21" s="1"/>
      <c r="O21" s="1"/>
      <c r="P21" s="1"/>
      <c r="Q21" s="1"/>
      <c r="R21" s="1"/>
      <c r="S21" s="1"/>
      <c r="T21" s="1"/>
      <c r="U21" s="1"/>
      <c r="V21" s="1"/>
      <c r="W21" s="1"/>
      <c r="X21" s="9" t="s">
        <v>276</v>
      </c>
      <c r="Y21" s="13"/>
      <c r="Z21" s="9" t="s">
        <v>277</v>
      </c>
      <c r="AA21" s="13"/>
      <c r="AB21" s="1287"/>
      <c r="AC21" s="609"/>
      <c r="AD21" s="1"/>
      <c r="AE21" s="609"/>
      <c r="AF21" s="609"/>
      <c r="AG21" s="609"/>
      <c r="AH21" s="38"/>
      <c r="AI21" s="38"/>
    </row>
    <row r="22" spans="1:35" ht="22.5" customHeight="1" thickBot="1">
      <c r="A22" s="1"/>
      <c r="B22" s="1"/>
      <c r="C22" s="1"/>
      <c r="D22" s="1"/>
      <c r="E22" s="1"/>
      <c r="F22" s="1"/>
      <c r="G22" s="1"/>
      <c r="H22" s="1"/>
      <c r="I22" s="1"/>
      <c r="J22" s="1"/>
      <c r="K22" s="38"/>
      <c r="L22" s="38"/>
      <c r="M22" s="38"/>
      <c r="N22" s="1"/>
      <c r="O22" s="1"/>
      <c r="P22" s="1"/>
      <c r="Q22" s="1"/>
      <c r="R22" s="1"/>
      <c r="S22" s="1"/>
      <c r="T22" s="1"/>
      <c r="U22" s="1"/>
      <c r="V22" s="1"/>
      <c r="W22" s="1"/>
      <c r="X22" s="9" t="s">
        <v>276</v>
      </c>
      <c r="Y22" s="13"/>
      <c r="Z22" s="9" t="s">
        <v>277</v>
      </c>
      <c r="AA22" s="13"/>
      <c r="AB22" s="1287"/>
      <c r="AC22" s="609"/>
      <c r="AD22" s="1"/>
      <c r="AE22" s="609"/>
      <c r="AF22" s="609"/>
      <c r="AG22" s="609"/>
      <c r="AH22" s="38"/>
      <c r="AI22" s="38"/>
    </row>
    <row r="23" spans="1:35" ht="22.5" customHeight="1" thickBot="1">
      <c r="A23" s="1"/>
      <c r="B23" s="1"/>
      <c r="C23" s="1"/>
      <c r="D23" s="1"/>
      <c r="E23" s="1"/>
      <c r="F23" s="1"/>
      <c r="G23" s="1"/>
      <c r="H23" s="1"/>
      <c r="I23" s="1"/>
      <c r="J23" s="1"/>
      <c r="K23" s="38"/>
      <c r="L23" s="38"/>
      <c r="M23" s="38"/>
      <c r="N23" s="1"/>
      <c r="O23" s="1"/>
      <c r="P23" s="1"/>
      <c r="Q23" s="1"/>
      <c r="R23" s="1"/>
      <c r="S23" s="1"/>
      <c r="T23" s="1"/>
      <c r="U23" s="1"/>
      <c r="V23" s="1"/>
      <c r="W23" s="1"/>
      <c r="X23" s="9" t="s">
        <v>276</v>
      </c>
      <c r="Y23" s="13"/>
      <c r="Z23" s="9" t="s">
        <v>277</v>
      </c>
      <c r="AA23" s="13"/>
      <c r="AB23" s="1287"/>
      <c r="AC23" s="609"/>
      <c r="AD23" s="1"/>
      <c r="AE23" s="609"/>
      <c r="AF23" s="609"/>
      <c r="AG23" s="609"/>
      <c r="AH23" s="38"/>
      <c r="AI23" s="38"/>
    </row>
    <row r="24" spans="1:35">
      <c r="A24" s="209" t="s">
        <v>307</v>
      </c>
      <c r="B24" s="38"/>
      <c r="C24" s="38"/>
      <c r="D24" s="38"/>
      <c r="E24" s="38"/>
      <c r="F24" s="38"/>
      <c r="G24" s="38"/>
      <c r="H24" s="38"/>
      <c r="I24" s="38"/>
      <c r="J24" s="38"/>
      <c r="K24" s="38"/>
      <c r="L24" s="38"/>
      <c r="M24" s="38"/>
      <c r="N24" s="209" t="s">
        <v>307</v>
      </c>
      <c r="O24" s="38"/>
      <c r="P24" s="38"/>
      <c r="Q24" s="38"/>
      <c r="R24" s="38"/>
      <c r="S24" s="38"/>
      <c r="T24" s="38"/>
      <c r="U24" s="38"/>
      <c r="V24" s="38"/>
      <c r="W24" s="38"/>
      <c r="X24" s="38"/>
      <c r="Y24" s="38"/>
      <c r="Z24" s="38"/>
      <c r="AA24" s="38"/>
      <c r="AB24" s="38"/>
      <c r="AC24" s="38"/>
      <c r="AD24" s="38"/>
      <c r="AE24" s="38"/>
      <c r="AF24" s="38"/>
      <c r="AG24" s="38"/>
      <c r="AH24" s="38"/>
      <c r="AI24" s="38"/>
    </row>
    <row r="25" spans="1:35" ht="126" customHeight="1">
      <c r="A25" s="1002" t="s">
        <v>308</v>
      </c>
      <c r="B25" s="1002"/>
      <c r="C25" s="1002"/>
      <c r="D25" s="1002"/>
      <c r="E25" s="1002"/>
      <c r="F25" s="1002"/>
      <c r="G25" s="1002"/>
      <c r="H25" s="1002"/>
      <c r="I25" s="1002"/>
      <c r="J25" s="1002"/>
      <c r="K25" s="1002"/>
      <c r="L25" s="1002"/>
      <c r="M25" s="210"/>
      <c r="N25" s="1284" t="s">
        <v>312</v>
      </c>
      <c r="O25" s="1284"/>
      <c r="P25" s="1284"/>
      <c r="Q25" s="1284"/>
      <c r="R25" s="1284"/>
      <c r="S25" s="1284"/>
      <c r="T25" s="1284"/>
      <c r="U25" s="1284"/>
      <c r="V25" s="1284"/>
      <c r="W25" s="1284"/>
      <c r="X25" s="1284"/>
      <c r="Y25" s="1284"/>
      <c r="Z25" s="1284"/>
      <c r="AA25" s="1284"/>
      <c r="AB25" s="1284"/>
      <c r="AC25" s="1284"/>
      <c r="AD25" s="1284"/>
      <c r="AE25" s="1284"/>
      <c r="AF25" s="1284"/>
      <c r="AG25" s="1284"/>
      <c r="AH25" s="1284"/>
      <c r="AI25" s="1284"/>
    </row>
  </sheetData>
  <mergeCells count="50">
    <mergeCell ref="N1:AI1"/>
    <mergeCell ref="AB21:AC21"/>
    <mergeCell ref="AE21:AG21"/>
    <mergeCell ref="AB22:AC22"/>
    <mergeCell ref="AE22:AG22"/>
    <mergeCell ref="X15:AA15"/>
    <mergeCell ref="AB15:AC15"/>
    <mergeCell ref="AE15:AG15"/>
    <mergeCell ref="AB17:AC17"/>
    <mergeCell ref="AE17:AG17"/>
    <mergeCell ref="AB16:AC16"/>
    <mergeCell ref="AE16:AG16"/>
    <mergeCell ref="AD10:AE10"/>
    <mergeCell ref="AG10:AI10"/>
    <mergeCell ref="AD11:AE11"/>
    <mergeCell ref="AG11:AI11"/>
    <mergeCell ref="AB23:AC23"/>
    <mergeCell ref="AE23:AG23"/>
    <mergeCell ref="AB18:AC18"/>
    <mergeCell ref="AE18:AG18"/>
    <mergeCell ref="AB19:AC19"/>
    <mergeCell ref="AE19:AG19"/>
    <mergeCell ref="AB20:AC20"/>
    <mergeCell ref="AE20:AG20"/>
    <mergeCell ref="AD6:AE6"/>
    <mergeCell ref="AG6:AI6"/>
    <mergeCell ref="X14:AD14"/>
    <mergeCell ref="AE14:AG14"/>
    <mergeCell ref="AD7:AE7"/>
    <mergeCell ref="AG7:AI7"/>
    <mergeCell ref="AD8:AE8"/>
    <mergeCell ref="AG8:AI8"/>
    <mergeCell ref="AD9:AE9"/>
    <mergeCell ref="AG9:AI9"/>
    <mergeCell ref="A25:L25"/>
    <mergeCell ref="A14:J14"/>
    <mergeCell ref="A2:L2"/>
    <mergeCell ref="A1:L1"/>
    <mergeCell ref="N2:Y2"/>
    <mergeCell ref="N14:W14"/>
    <mergeCell ref="N25:AI25"/>
    <mergeCell ref="Z2:AF2"/>
    <mergeCell ref="AG2:AI2"/>
    <mergeCell ref="Z3:AC3"/>
    <mergeCell ref="AD3:AE3"/>
    <mergeCell ref="AG3:AI3"/>
    <mergeCell ref="AD4:AE4"/>
    <mergeCell ref="AG4:AI4"/>
    <mergeCell ref="AD5:AE5"/>
    <mergeCell ref="AG5:AI5"/>
  </mergeCells>
  <pageMargins left="0.7" right="0.7" top="0.75" bottom="0.75" header="0.3" footer="0.3"/>
  <pageSetup paperSize="9" scale="58" orientation="landscape"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9642C-633E-4E28-825C-33F301E3FE27}">
  <sheetPr codeName="Foglio21"/>
  <dimension ref="A1:F38"/>
  <sheetViews>
    <sheetView zoomScale="55" zoomScaleNormal="55" workbookViewId="0">
      <selection activeCell="H20" sqref="H20"/>
    </sheetView>
  </sheetViews>
  <sheetFormatPr defaultRowHeight="14.4"/>
  <cols>
    <col min="1" max="1" width="23.6640625" customWidth="1"/>
    <col min="2" max="2" width="20" customWidth="1"/>
    <col min="3" max="3" width="12.21875" customWidth="1"/>
    <col min="4" max="4" width="16.21875" customWidth="1"/>
    <col min="5" max="6" width="17.21875" customWidth="1"/>
    <col min="7" max="10" width="14.6640625" customWidth="1"/>
    <col min="12" max="12" width="12.21875" customWidth="1"/>
    <col min="13" max="13" width="20.6640625" customWidth="1"/>
    <col min="14" max="14" width="12.21875" customWidth="1"/>
    <col min="15" max="15" width="24.21875" customWidth="1"/>
  </cols>
  <sheetData>
    <row r="1" spans="1:6" ht="28.05" customHeight="1">
      <c r="A1" s="474" t="s">
        <v>682</v>
      </c>
      <c r="B1" s="474"/>
      <c r="C1" s="474"/>
      <c r="D1" s="474"/>
      <c r="E1" s="474"/>
      <c r="F1" s="474"/>
    </row>
    <row r="2" spans="1:6" ht="40.049999999999997" customHeight="1">
      <c r="A2" s="1293" t="s">
        <v>240</v>
      </c>
      <c r="B2" s="1293"/>
      <c r="C2" s="1293"/>
      <c r="D2" s="1293"/>
      <c r="E2" s="1293"/>
      <c r="F2" s="1293"/>
    </row>
    <row r="3" spans="1:6" ht="21" customHeight="1">
      <c r="A3" s="1294" t="s">
        <v>690</v>
      </c>
      <c r="B3" s="1294"/>
      <c r="C3" s="1294"/>
      <c r="D3" s="1294"/>
      <c r="E3" s="1294"/>
      <c r="F3" s="1294"/>
    </row>
    <row r="4" spans="1:6" ht="81.75" customHeight="1">
      <c r="A4" s="212" t="s">
        <v>241</v>
      </c>
      <c r="B4" s="212" t="s">
        <v>242</v>
      </c>
      <c r="C4" s="212" t="s">
        <v>253</v>
      </c>
      <c r="D4" s="212" t="s">
        <v>254</v>
      </c>
      <c r="E4" s="212" t="s">
        <v>255</v>
      </c>
      <c r="F4" s="212" t="s">
        <v>256</v>
      </c>
    </row>
    <row r="5" spans="1:6">
      <c r="A5" s="6"/>
      <c r="B5" s="6"/>
      <c r="C5" s="6"/>
      <c r="D5" s="6"/>
      <c r="E5" s="6"/>
      <c r="F5" s="6"/>
    </row>
    <row r="6" spans="1:6">
      <c r="A6" s="6"/>
      <c r="B6" s="6"/>
      <c r="C6" s="6"/>
      <c r="D6" s="6"/>
      <c r="E6" s="6"/>
      <c r="F6" s="6"/>
    </row>
    <row r="7" spans="1:6">
      <c r="A7" s="6"/>
      <c r="B7" s="6"/>
      <c r="C7" s="6"/>
      <c r="D7" s="6"/>
      <c r="E7" s="6"/>
      <c r="F7" s="6"/>
    </row>
    <row r="8" spans="1:6">
      <c r="A8" s="6"/>
      <c r="B8" s="6"/>
      <c r="C8" s="6"/>
      <c r="D8" s="6"/>
      <c r="E8" s="6"/>
      <c r="F8" s="6"/>
    </row>
    <row r="9" spans="1:6">
      <c r="A9" s="6"/>
      <c r="B9" s="6"/>
      <c r="C9" s="6"/>
      <c r="D9" s="6"/>
      <c r="E9" s="6"/>
      <c r="F9" s="6"/>
    </row>
    <row r="10" spans="1:6">
      <c r="A10" s="6"/>
      <c r="B10" s="6"/>
      <c r="C10" s="6"/>
      <c r="D10" s="6"/>
      <c r="E10" s="6"/>
      <c r="F10" s="6"/>
    </row>
    <row r="11" spans="1:6">
      <c r="A11" s="6"/>
      <c r="B11" s="6"/>
      <c r="C11" s="6"/>
      <c r="D11" s="6"/>
      <c r="E11" s="6"/>
      <c r="F11" s="6"/>
    </row>
    <row r="12" spans="1:6">
      <c r="A12" s="6"/>
      <c r="B12" s="6"/>
      <c r="C12" s="6"/>
      <c r="D12" s="6"/>
      <c r="E12" s="6"/>
      <c r="F12" s="6"/>
    </row>
    <row r="13" spans="1:6">
      <c r="A13" s="6"/>
      <c r="B13" s="6"/>
      <c r="C13" s="6"/>
      <c r="D13" s="6"/>
      <c r="E13" s="6"/>
      <c r="F13" s="6"/>
    </row>
    <row r="14" spans="1:6">
      <c r="A14" s="6"/>
      <c r="B14" s="6"/>
      <c r="C14" s="6"/>
      <c r="D14" s="6"/>
      <c r="E14" s="6"/>
      <c r="F14" s="6"/>
    </row>
    <row r="15" spans="1:6">
      <c r="A15" s="6"/>
      <c r="B15" s="6"/>
      <c r="C15" s="6"/>
      <c r="D15" s="6"/>
      <c r="E15" s="6"/>
      <c r="F15" s="6"/>
    </row>
    <row r="16" spans="1:6">
      <c r="A16" s="1292" t="s">
        <v>243</v>
      </c>
      <c r="B16" s="1292"/>
      <c r="C16" s="1292"/>
      <c r="D16" s="1292"/>
      <c r="E16" s="1292"/>
      <c r="F16" s="52"/>
    </row>
    <row r="17" spans="1:6">
      <c r="A17" s="1296" t="s">
        <v>691</v>
      </c>
      <c r="B17" s="1296"/>
      <c r="C17" s="1296"/>
      <c r="D17" s="1296"/>
      <c r="E17" s="1296"/>
      <c r="F17" s="1296"/>
    </row>
    <row r="18" spans="1:6" ht="58.05" customHeight="1">
      <c r="A18" s="1297" t="s">
        <v>244</v>
      </c>
      <c r="B18" s="1297"/>
      <c r="C18" s="1298" t="s">
        <v>245</v>
      </c>
      <c r="D18" s="1298"/>
      <c r="E18" s="1298" t="s">
        <v>246</v>
      </c>
      <c r="F18" s="1298"/>
    </row>
    <row r="19" spans="1:6" ht="45" customHeight="1">
      <c r="A19" s="1299" t="s">
        <v>247</v>
      </c>
      <c r="B19" s="1299"/>
      <c r="C19" s="609"/>
      <c r="D19" s="609"/>
      <c r="E19" s="609"/>
      <c r="F19" s="609"/>
    </row>
    <row r="20" spans="1:6" ht="45" customHeight="1">
      <c r="A20" s="1299" t="s">
        <v>248</v>
      </c>
      <c r="B20" s="1299"/>
      <c r="C20" s="609"/>
      <c r="D20" s="609"/>
      <c r="E20" s="609"/>
      <c r="F20" s="609"/>
    </row>
    <row r="21" spans="1:6">
      <c r="A21" s="1300" t="s">
        <v>102</v>
      </c>
      <c r="B21" s="1300"/>
      <c r="C21" s="609"/>
      <c r="D21" s="609"/>
      <c r="E21" s="609"/>
      <c r="F21" s="609"/>
    </row>
    <row r="22" spans="1:6">
      <c r="A22" s="1296" t="s">
        <v>249</v>
      </c>
      <c r="B22" s="1296"/>
      <c r="C22" s="1296"/>
      <c r="D22" s="1296"/>
      <c r="E22" s="1296"/>
      <c r="F22" s="1296"/>
    </row>
    <row r="23" spans="1:6" ht="29.1" customHeight="1">
      <c r="A23" s="1290" t="s">
        <v>250</v>
      </c>
      <c r="B23" s="1290"/>
      <c r="C23" s="1290"/>
      <c r="D23" s="1295" t="s">
        <v>257</v>
      </c>
      <c r="E23" s="1295"/>
      <c r="F23" s="1295"/>
    </row>
    <row r="24" spans="1:6" ht="20.25" customHeight="1">
      <c r="A24" s="609"/>
      <c r="B24" s="609"/>
      <c r="C24" s="609"/>
      <c r="D24" s="609"/>
      <c r="E24" s="609"/>
      <c r="F24" s="609"/>
    </row>
    <row r="25" spans="1:6" ht="20.25" customHeight="1">
      <c r="A25" s="609"/>
      <c r="B25" s="609"/>
      <c r="C25" s="609"/>
      <c r="D25" s="609"/>
      <c r="E25" s="609"/>
      <c r="F25" s="609"/>
    </row>
    <row r="26" spans="1:6" ht="20.25" customHeight="1">
      <c r="A26" s="609"/>
      <c r="B26" s="609"/>
      <c r="C26" s="609"/>
      <c r="D26" s="609"/>
      <c r="E26" s="609"/>
      <c r="F26" s="609"/>
    </row>
    <row r="27" spans="1:6" ht="20.25" customHeight="1">
      <c r="A27" s="609"/>
      <c r="B27" s="609"/>
      <c r="C27" s="609"/>
      <c r="D27" s="609"/>
      <c r="E27" s="609"/>
      <c r="F27" s="609"/>
    </row>
    <row r="28" spans="1:6" ht="20.25" customHeight="1">
      <c r="A28" s="609"/>
      <c r="B28" s="609"/>
      <c r="C28" s="609"/>
      <c r="D28" s="609"/>
      <c r="E28" s="609"/>
      <c r="F28" s="609"/>
    </row>
    <row r="29" spans="1:6" ht="20.25" customHeight="1">
      <c r="A29" s="609"/>
      <c r="B29" s="609"/>
      <c r="C29" s="609"/>
      <c r="D29" s="609"/>
      <c r="E29" s="609"/>
      <c r="F29" s="609"/>
    </row>
    <row r="30" spans="1:6">
      <c r="A30" s="1292" t="s">
        <v>251</v>
      </c>
      <c r="B30" s="1292"/>
      <c r="C30" s="1292"/>
      <c r="D30" s="609"/>
      <c r="E30" s="609"/>
      <c r="F30" s="609"/>
    </row>
    <row r="31" spans="1:6">
      <c r="A31" s="1296" t="s">
        <v>252</v>
      </c>
      <c r="B31" s="1296"/>
      <c r="C31" s="1296"/>
      <c r="D31" s="1296"/>
      <c r="E31" s="1296"/>
      <c r="F31" s="1296"/>
    </row>
    <row r="32" spans="1:6">
      <c r="A32" s="1290" t="s">
        <v>130</v>
      </c>
      <c r="B32" s="1290"/>
      <c r="C32" s="1290"/>
      <c r="D32" s="1291" t="s">
        <v>68</v>
      </c>
      <c r="E32" s="1291"/>
      <c r="F32" s="1291"/>
    </row>
    <row r="33" spans="1:6" ht="20.25" customHeight="1">
      <c r="A33" s="843"/>
      <c r="B33" s="843"/>
      <c r="C33" s="843"/>
      <c r="D33" s="843"/>
      <c r="E33" s="843"/>
      <c r="F33" s="843"/>
    </row>
    <row r="34" spans="1:6" ht="20.25" customHeight="1">
      <c r="A34" s="843"/>
      <c r="B34" s="843"/>
      <c r="C34" s="843"/>
      <c r="D34" s="843"/>
      <c r="E34" s="843"/>
      <c r="F34" s="843"/>
    </row>
    <row r="35" spans="1:6" ht="20.25" customHeight="1">
      <c r="A35" s="843"/>
      <c r="B35" s="843"/>
      <c r="C35" s="843"/>
      <c r="D35" s="843"/>
      <c r="E35" s="843"/>
      <c r="F35" s="843"/>
    </row>
    <row r="36" spans="1:6" ht="20.25" customHeight="1">
      <c r="A36" s="843"/>
      <c r="B36" s="843"/>
      <c r="C36" s="843"/>
      <c r="D36" s="843"/>
      <c r="E36" s="843"/>
      <c r="F36" s="843"/>
    </row>
    <row r="37" spans="1:6" ht="20.25" customHeight="1">
      <c r="A37" s="843"/>
      <c r="B37" s="843"/>
      <c r="C37" s="843"/>
      <c r="D37" s="843"/>
      <c r="E37" s="843"/>
      <c r="F37" s="843"/>
    </row>
    <row r="38" spans="1:6" ht="20.25" customHeight="1">
      <c r="A38" s="843"/>
      <c r="B38" s="843"/>
      <c r="C38" s="843"/>
      <c r="D38" s="843"/>
      <c r="E38" s="843"/>
      <c r="F38" s="843"/>
    </row>
  </sheetData>
  <mergeCells count="49">
    <mergeCell ref="A26:C26"/>
    <mergeCell ref="D26:F26"/>
    <mergeCell ref="A27:C27"/>
    <mergeCell ref="D27:F27"/>
    <mergeCell ref="A24:C24"/>
    <mergeCell ref="D24:F24"/>
    <mergeCell ref="A25:C25"/>
    <mergeCell ref="D25:F25"/>
    <mergeCell ref="A23:C23"/>
    <mergeCell ref="D23:F23"/>
    <mergeCell ref="A31:F31"/>
    <mergeCell ref="A22:F22"/>
    <mergeCell ref="A17:F17"/>
    <mergeCell ref="A18:B18"/>
    <mergeCell ref="C18:D18"/>
    <mergeCell ref="E18:F18"/>
    <mergeCell ref="A19:B19"/>
    <mergeCell ref="A20:B20"/>
    <mergeCell ref="E20:F20"/>
    <mergeCell ref="E19:F19"/>
    <mergeCell ref="C20:D20"/>
    <mergeCell ref="C19:D19"/>
    <mergeCell ref="A21:B21"/>
    <mergeCell ref="E21:F21"/>
    <mergeCell ref="C21:D21"/>
    <mergeCell ref="A16:E16"/>
    <mergeCell ref="A1:F1"/>
    <mergeCell ref="A2:F2"/>
    <mergeCell ref="A3:F3"/>
    <mergeCell ref="A30:C30"/>
    <mergeCell ref="D29:F29"/>
    <mergeCell ref="D28:F28"/>
    <mergeCell ref="A29:C29"/>
    <mergeCell ref="A28:C28"/>
    <mergeCell ref="D30:F30"/>
    <mergeCell ref="A32:C32"/>
    <mergeCell ref="D32:F32"/>
    <mergeCell ref="D38:F38"/>
    <mergeCell ref="D37:F37"/>
    <mergeCell ref="D36:F36"/>
    <mergeCell ref="A38:C38"/>
    <mergeCell ref="A37:C37"/>
    <mergeCell ref="A36:C36"/>
    <mergeCell ref="A33:C33"/>
    <mergeCell ref="D33:F33"/>
    <mergeCell ref="A34:C34"/>
    <mergeCell ref="D34:F34"/>
    <mergeCell ref="A35:C35"/>
    <mergeCell ref="D35:F35"/>
  </mergeCells>
  <pageMargins left="0.7" right="0.7" top="0.75" bottom="0.75" header="0.3" footer="0.3"/>
  <pageSetup paperSize="9" scale="5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36D2E-18E8-4A8D-8876-B7532B7E7916}">
  <sheetPr codeName="Foglio17"/>
  <dimension ref="A1:K15"/>
  <sheetViews>
    <sheetView workbookViewId="0">
      <selection sqref="A1:K1"/>
    </sheetView>
  </sheetViews>
  <sheetFormatPr defaultRowHeight="14.4"/>
  <cols>
    <col min="1" max="3" width="13.21875" customWidth="1"/>
    <col min="4" max="4" width="15.77734375" customWidth="1"/>
    <col min="5" max="5" width="12" customWidth="1"/>
    <col min="6" max="6" width="11.21875" customWidth="1"/>
    <col min="7" max="7" width="13.21875" customWidth="1"/>
    <col min="8" max="8" width="12.21875" customWidth="1"/>
    <col min="9" max="10" width="21.21875" customWidth="1"/>
    <col min="11" max="11" width="16.21875" customWidth="1"/>
    <col min="12" max="12" width="13.21875" customWidth="1"/>
  </cols>
  <sheetData>
    <row r="1" spans="1:11" ht="27" customHeight="1">
      <c r="A1" s="1303" t="s">
        <v>692</v>
      </c>
      <c r="B1" s="1304"/>
      <c r="C1" s="1304"/>
      <c r="D1" s="1304"/>
      <c r="E1" s="1304"/>
      <c r="F1" s="1304"/>
      <c r="G1" s="1304"/>
      <c r="H1" s="1304"/>
      <c r="I1" s="1304"/>
      <c r="J1" s="1304"/>
      <c r="K1" s="1305"/>
    </row>
    <row r="2" spans="1:11" ht="39" customHeight="1">
      <c r="A2" s="1308" t="s">
        <v>193</v>
      </c>
      <c r="B2" s="1308" t="s">
        <v>194</v>
      </c>
      <c r="C2" s="1301" t="s">
        <v>185</v>
      </c>
      <c r="D2" s="1308" t="s">
        <v>195</v>
      </c>
      <c r="E2" s="1306" t="s">
        <v>186</v>
      </c>
      <c r="F2" s="1306"/>
      <c r="G2" s="1306"/>
      <c r="H2" s="1306"/>
      <c r="I2" s="1307" t="s">
        <v>191</v>
      </c>
      <c r="J2" s="1307"/>
      <c r="K2" s="1301" t="s">
        <v>192</v>
      </c>
    </row>
    <row r="3" spans="1:11" ht="82.05" customHeight="1">
      <c r="A3" s="1309"/>
      <c r="B3" s="1309"/>
      <c r="C3" s="1302"/>
      <c r="D3" s="1309"/>
      <c r="E3" s="300" t="s">
        <v>187</v>
      </c>
      <c r="F3" s="300" t="s">
        <v>188</v>
      </c>
      <c r="G3" s="300" t="s">
        <v>189</v>
      </c>
      <c r="H3" s="300" t="s">
        <v>190</v>
      </c>
      <c r="I3" s="301" t="s">
        <v>196</v>
      </c>
      <c r="J3" s="301" t="s">
        <v>197</v>
      </c>
      <c r="K3" s="1302"/>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sheetData>
  <mergeCells count="8">
    <mergeCell ref="K2:K3"/>
    <mergeCell ref="A1:K1"/>
    <mergeCell ref="E2:H2"/>
    <mergeCell ref="I2:J2"/>
    <mergeCell ref="A2:A3"/>
    <mergeCell ref="B2:B3"/>
    <mergeCell ref="C2:C3"/>
    <mergeCell ref="D2:D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763A-CEE3-40EB-A928-865EBF299438}">
  <sheetPr>
    <pageSetUpPr fitToPage="1"/>
  </sheetPr>
  <dimension ref="A1:H50"/>
  <sheetViews>
    <sheetView topLeftCell="A12" zoomScale="70" zoomScaleNormal="70" workbookViewId="0">
      <selection activeCell="L29" sqref="L29"/>
    </sheetView>
  </sheetViews>
  <sheetFormatPr defaultRowHeight="14.4"/>
  <cols>
    <col min="1" max="8" width="12" customWidth="1"/>
  </cols>
  <sheetData>
    <row r="1" spans="1:8" ht="20.25" customHeight="1">
      <c r="A1" s="38"/>
      <c r="B1" s="38"/>
      <c r="C1" s="38"/>
      <c r="D1" s="38"/>
      <c r="E1" s="38"/>
      <c r="F1" s="38"/>
      <c r="G1" s="38"/>
      <c r="H1" s="38"/>
    </row>
    <row r="2" spans="1:8" ht="20.25" customHeight="1">
      <c r="A2" s="38"/>
      <c r="B2" s="38"/>
      <c r="C2" s="38"/>
      <c r="D2" s="38"/>
      <c r="E2" s="38"/>
      <c r="F2" s="38"/>
      <c r="G2" s="38"/>
      <c r="H2" s="38"/>
    </row>
    <row r="3" spans="1:8" ht="20.25" customHeight="1">
      <c r="A3" s="38"/>
      <c r="B3" s="38"/>
      <c r="C3" s="38"/>
      <c r="D3" s="38"/>
      <c r="E3" s="38"/>
      <c r="F3" s="334"/>
      <c r="G3" s="38"/>
      <c r="H3" s="38"/>
    </row>
    <row r="4" spans="1:8" ht="20.25" customHeight="1">
      <c r="A4" s="331"/>
      <c r="B4" s="331"/>
      <c r="C4" s="331"/>
      <c r="D4" s="331"/>
      <c r="E4" s="331"/>
      <c r="F4" s="331"/>
      <c r="G4" s="331"/>
      <c r="H4" s="331"/>
    </row>
    <row r="5" spans="1:8">
      <c r="A5" s="38"/>
      <c r="B5" s="38"/>
      <c r="C5" s="38"/>
      <c r="D5" s="38"/>
      <c r="E5" s="38"/>
      <c r="F5" s="38"/>
      <c r="G5" s="38"/>
      <c r="H5" s="38"/>
    </row>
    <row r="6" spans="1:8">
      <c r="A6" s="38"/>
      <c r="B6" s="38"/>
      <c r="C6" s="38"/>
      <c r="D6" s="38"/>
      <c r="E6" s="38"/>
      <c r="F6" s="38"/>
      <c r="G6" s="38"/>
      <c r="H6" s="38"/>
    </row>
    <row r="7" spans="1:8">
      <c r="A7" s="38"/>
      <c r="B7" s="38"/>
      <c r="C7" s="38"/>
      <c r="D7" s="38"/>
      <c r="E7" s="38"/>
      <c r="F7" s="38"/>
      <c r="G7" s="38"/>
      <c r="H7" s="38"/>
    </row>
    <row r="8" spans="1:8">
      <c r="A8" s="38"/>
      <c r="B8" s="38"/>
      <c r="C8" s="38"/>
      <c r="D8" s="38"/>
      <c r="E8" s="38"/>
      <c r="F8" s="38"/>
      <c r="G8" s="38"/>
      <c r="H8" s="38"/>
    </row>
    <row r="9" spans="1:8">
      <c r="A9" s="38"/>
      <c r="B9" s="38"/>
      <c r="C9" s="38"/>
      <c r="D9" s="38"/>
      <c r="E9" s="38"/>
      <c r="F9" s="38"/>
      <c r="G9" s="38"/>
      <c r="H9" s="38"/>
    </row>
    <row r="10" spans="1:8">
      <c r="A10" s="340" t="s">
        <v>671</v>
      </c>
      <c r="B10" s="38"/>
      <c r="C10" s="38"/>
      <c r="D10" s="38"/>
      <c r="E10" s="38"/>
      <c r="F10" s="38"/>
      <c r="G10" s="38"/>
      <c r="H10" s="38"/>
    </row>
    <row r="11" spans="1:8" ht="41.25" customHeight="1">
      <c r="A11" s="38"/>
      <c r="B11" s="341" t="s">
        <v>672</v>
      </c>
      <c r="C11" s="38"/>
      <c r="D11" s="38"/>
      <c r="E11" s="38"/>
      <c r="F11" s="38"/>
      <c r="G11" s="38"/>
      <c r="H11" s="38"/>
    </row>
    <row r="12" spans="1:8" ht="15.6">
      <c r="A12" s="335"/>
      <c r="B12" s="38"/>
      <c r="C12" s="38"/>
      <c r="D12" s="38"/>
      <c r="E12" s="38"/>
      <c r="F12" s="336"/>
      <c r="G12" s="38"/>
    </row>
    <row r="13" spans="1:8">
      <c r="A13" s="38"/>
      <c r="B13" s="38"/>
      <c r="C13" s="38"/>
      <c r="D13" s="38"/>
      <c r="E13" s="38"/>
      <c r="F13" s="38"/>
      <c r="G13" s="38"/>
      <c r="H13" s="337"/>
    </row>
    <row r="14" spans="1:8" ht="72.75" customHeight="1">
      <c r="A14" s="1312" t="s">
        <v>674</v>
      </c>
      <c r="B14" s="1312"/>
      <c r="C14" s="1312"/>
      <c r="D14" s="1312"/>
      <c r="E14" s="1312"/>
      <c r="F14" s="1312"/>
      <c r="G14" s="1312"/>
      <c r="H14" s="1312"/>
    </row>
    <row r="15" spans="1:8" ht="20.25" customHeight="1">
      <c r="A15" s="342"/>
      <c r="B15" s="38"/>
      <c r="C15" s="38"/>
      <c r="D15" s="38"/>
      <c r="E15" s="38"/>
      <c r="F15" s="38"/>
      <c r="G15" s="38"/>
      <c r="H15" s="338"/>
    </row>
    <row r="16" spans="1:8" ht="20.399999999999999">
      <c r="A16" s="342"/>
      <c r="B16" s="38"/>
      <c r="C16" s="38"/>
      <c r="D16" s="38"/>
      <c r="E16" s="38"/>
      <c r="F16" s="38"/>
      <c r="G16" s="38"/>
      <c r="H16" s="339"/>
    </row>
    <row r="17" spans="1:8" ht="25.5" customHeight="1">
      <c r="A17" s="342"/>
      <c r="B17" s="38"/>
      <c r="C17" s="38"/>
      <c r="D17" s="38"/>
      <c r="E17" s="1313" t="s">
        <v>675</v>
      </c>
      <c r="F17" s="1313"/>
      <c r="G17" s="1313"/>
      <c r="H17" s="1313"/>
    </row>
    <row r="18" spans="1:8" ht="32.25" customHeight="1">
      <c r="A18" s="342"/>
      <c r="B18" s="38"/>
      <c r="C18" s="38"/>
      <c r="D18" s="38"/>
      <c r="E18" s="1314"/>
      <c r="F18" s="1314"/>
      <c r="G18" s="1314"/>
      <c r="H18" s="1314"/>
    </row>
    <row r="19" spans="1:8" ht="32.25" customHeight="1">
      <c r="A19" s="342"/>
      <c r="B19" s="38"/>
      <c r="C19" s="38"/>
      <c r="D19" s="38"/>
      <c r="E19" s="344"/>
      <c r="F19" s="344"/>
      <c r="G19" s="344"/>
      <c r="H19" s="344"/>
    </row>
    <row r="20" spans="1:8">
      <c r="A20" s="1315" t="s">
        <v>673</v>
      </c>
      <c r="B20" s="1315"/>
      <c r="C20" s="1315"/>
      <c r="D20" s="38"/>
      <c r="E20" s="38"/>
      <c r="F20" s="38"/>
      <c r="G20" s="38"/>
      <c r="H20" s="38"/>
    </row>
    <row r="21" spans="1:8">
      <c r="A21" s="1315"/>
      <c r="B21" s="1315"/>
      <c r="C21" s="1315"/>
      <c r="D21" s="38"/>
      <c r="E21" s="38"/>
      <c r="F21" s="38"/>
      <c r="G21" s="38"/>
      <c r="H21" s="38"/>
    </row>
    <row r="22" spans="1:8" ht="21" customHeight="1">
      <c r="A22" s="343"/>
      <c r="B22" s="1316"/>
      <c r="C22" s="1316"/>
      <c r="D22" s="38"/>
      <c r="E22" s="38"/>
      <c r="F22" s="38"/>
      <c r="G22" s="38"/>
      <c r="H22" s="38"/>
    </row>
    <row r="23" spans="1:8" ht="18.75" customHeight="1">
      <c r="A23" s="464"/>
      <c r="B23" s="464"/>
      <c r="C23" s="464"/>
      <c r="D23" s="464"/>
      <c r="E23" s="464"/>
      <c r="F23" s="464"/>
      <c r="G23" s="464"/>
      <c r="H23" s="464"/>
    </row>
    <row r="24" spans="1:8">
      <c r="A24" s="38"/>
      <c r="B24" s="38"/>
      <c r="C24" s="38"/>
      <c r="D24" s="38"/>
      <c r="E24" s="38"/>
      <c r="F24" s="38"/>
      <c r="G24" s="38"/>
      <c r="H24" s="38"/>
    </row>
    <row r="25" spans="1:8">
      <c r="A25" s="38"/>
      <c r="B25" s="38"/>
      <c r="C25" s="38"/>
      <c r="D25" s="38"/>
      <c r="E25" s="38"/>
      <c r="F25" s="38"/>
      <c r="G25" s="38"/>
      <c r="H25" s="38"/>
    </row>
    <row r="26" spans="1:8">
      <c r="A26" s="38"/>
      <c r="B26" s="38"/>
      <c r="C26" s="38"/>
      <c r="D26" s="38"/>
      <c r="E26" s="38"/>
      <c r="F26" s="38"/>
      <c r="G26" s="38"/>
      <c r="H26" s="38"/>
    </row>
    <row r="27" spans="1:8">
      <c r="A27" s="38"/>
      <c r="B27" s="38"/>
      <c r="C27" s="38"/>
      <c r="D27" s="38"/>
      <c r="E27" s="38"/>
      <c r="F27" s="38"/>
      <c r="G27" s="38"/>
      <c r="H27" s="38"/>
    </row>
    <row r="28" spans="1:8">
      <c r="A28" s="38"/>
      <c r="B28" s="38"/>
      <c r="C28" s="38"/>
      <c r="D28" s="38"/>
      <c r="E28" s="38"/>
      <c r="F28" s="38"/>
      <c r="G28" s="38"/>
      <c r="H28" s="38"/>
    </row>
    <row r="29" spans="1:8">
      <c r="A29" s="38"/>
      <c r="B29" s="38"/>
      <c r="C29" s="38"/>
      <c r="D29" s="38"/>
      <c r="E29" s="38"/>
      <c r="F29" s="38"/>
      <c r="G29" s="38"/>
      <c r="H29" s="38"/>
    </row>
    <row r="30" spans="1:8">
      <c r="A30" s="38"/>
      <c r="B30" s="38"/>
      <c r="C30" s="38"/>
      <c r="D30" s="38"/>
      <c r="E30" s="38"/>
      <c r="F30" s="38"/>
      <c r="G30" s="38"/>
      <c r="H30" s="38"/>
    </row>
    <row r="31" spans="1:8">
      <c r="A31" s="38"/>
      <c r="B31" s="38"/>
      <c r="C31" s="38"/>
      <c r="D31" s="38"/>
      <c r="E31" s="38"/>
      <c r="F31" s="38"/>
      <c r="G31" s="38"/>
      <c r="H31" s="38"/>
    </row>
    <row r="32" spans="1:8">
      <c r="A32" s="1310" t="s">
        <v>676</v>
      </c>
      <c r="B32" s="1311"/>
      <c r="C32" s="1311"/>
      <c r="D32" s="1311"/>
      <c r="E32" s="1311"/>
      <c r="F32" s="1311"/>
      <c r="G32" s="1311"/>
      <c r="H32" s="1311"/>
    </row>
    <row r="33" spans="1:8" ht="15" customHeight="1">
      <c r="A33" s="1311"/>
      <c r="B33" s="1311"/>
      <c r="C33" s="1311"/>
      <c r="D33" s="1311"/>
      <c r="E33" s="1311"/>
      <c r="F33" s="1311"/>
      <c r="G33" s="1311"/>
      <c r="H33" s="1311"/>
    </row>
    <row r="34" spans="1:8">
      <c r="A34" s="1311"/>
      <c r="B34" s="1311"/>
      <c r="C34" s="1311"/>
      <c r="D34" s="1311"/>
      <c r="E34" s="1311"/>
      <c r="F34" s="1311"/>
      <c r="G34" s="1311"/>
      <c r="H34" s="1311"/>
    </row>
    <row r="35" spans="1:8">
      <c r="A35" s="1311"/>
      <c r="B35" s="1311"/>
      <c r="C35" s="1311"/>
      <c r="D35" s="1311"/>
      <c r="E35" s="1311"/>
      <c r="F35" s="1311"/>
      <c r="G35" s="1311"/>
      <c r="H35" s="1311"/>
    </row>
    <row r="36" spans="1:8">
      <c r="A36" s="1311"/>
      <c r="B36" s="1311"/>
      <c r="C36" s="1311"/>
      <c r="D36" s="1311"/>
      <c r="E36" s="1311"/>
      <c r="F36" s="1311"/>
      <c r="G36" s="1311"/>
      <c r="H36" s="1311"/>
    </row>
    <row r="37" spans="1:8">
      <c r="A37" s="1311"/>
      <c r="B37" s="1311"/>
      <c r="C37" s="1311"/>
      <c r="D37" s="1311"/>
      <c r="E37" s="1311"/>
      <c r="F37" s="1311"/>
      <c r="G37" s="1311"/>
      <c r="H37" s="1311"/>
    </row>
    <row r="38" spans="1:8">
      <c r="A38" s="1311"/>
      <c r="B38" s="1311"/>
      <c r="C38" s="1311"/>
      <c r="D38" s="1311"/>
      <c r="E38" s="1311"/>
      <c r="F38" s="1311"/>
      <c r="G38" s="1311"/>
      <c r="H38" s="1311"/>
    </row>
    <row r="39" spans="1:8">
      <c r="A39" s="1311"/>
      <c r="B39" s="1311"/>
      <c r="C39" s="1311"/>
      <c r="D39" s="1311"/>
      <c r="E39" s="1311"/>
      <c r="F39" s="1311"/>
      <c r="G39" s="1311"/>
      <c r="H39" s="1311"/>
    </row>
    <row r="40" spans="1:8">
      <c r="A40" s="1311"/>
      <c r="B40" s="1311"/>
      <c r="C40" s="1311"/>
      <c r="D40" s="1311"/>
      <c r="E40" s="1311"/>
      <c r="F40" s="1311"/>
      <c r="G40" s="1311"/>
      <c r="H40" s="1311"/>
    </row>
    <row r="41" spans="1:8">
      <c r="A41" s="1311"/>
      <c r="B41" s="1311"/>
      <c r="C41" s="1311"/>
      <c r="D41" s="1311"/>
      <c r="E41" s="1311"/>
      <c r="F41" s="1311"/>
      <c r="G41" s="1311"/>
      <c r="H41" s="1311"/>
    </row>
    <row r="42" spans="1:8">
      <c r="A42" s="1311"/>
      <c r="B42" s="1311"/>
      <c r="C42" s="1311"/>
      <c r="D42" s="1311"/>
      <c r="E42" s="1311"/>
      <c r="F42" s="1311"/>
      <c r="G42" s="1311"/>
      <c r="H42" s="1311"/>
    </row>
    <row r="43" spans="1:8">
      <c r="A43" s="1311"/>
      <c r="B43" s="1311"/>
      <c r="C43" s="1311"/>
      <c r="D43" s="1311"/>
      <c r="E43" s="1311"/>
      <c r="F43" s="1311"/>
      <c r="G43" s="1311"/>
      <c r="H43" s="1311"/>
    </row>
    <row r="44" spans="1:8">
      <c r="A44" s="1311"/>
      <c r="B44" s="1311"/>
      <c r="C44" s="1311"/>
      <c r="D44" s="1311"/>
      <c r="E44" s="1311"/>
      <c r="F44" s="1311"/>
      <c r="G44" s="1311"/>
      <c r="H44" s="1311"/>
    </row>
    <row r="45" spans="1:8">
      <c r="A45" s="1311"/>
      <c r="B45" s="1311"/>
      <c r="C45" s="1311"/>
      <c r="D45" s="1311"/>
      <c r="E45" s="1311"/>
      <c r="F45" s="1311"/>
      <c r="G45" s="1311"/>
      <c r="H45" s="1311"/>
    </row>
    <row r="46" spans="1:8">
      <c r="A46" s="1311"/>
      <c r="B46" s="1311"/>
      <c r="C46" s="1311"/>
      <c r="D46" s="1311"/>
      <c r="E46" s="1311"/>
      <c r="F46" s="1311"/>
      <c r="G46" s="1311"/>
      <c r="H46" s="1311"/>
    </row>
    <row r="47" spans="1:8">
      <c r="A47" s="1311"/>
      <c r="B47" s="1311"/>
      <c r="C47" s="1311"/>
      <c r="D47" s="1311"/>
      <c r="E47" s="1311"/>
      <c r="F47" s="1311"/>
      <c r="G47" s="1311"/>
      <c r="H47" s="1311"/>
    </row>
    <row r="48" spans="1:8">
      <c r="A48" s="1311"/>
      <c r="B48" s="1311"/>
      <c r="C48" s="1311"/>
      <c r="D48" s="1311"/>
      <c r="E48" s="1311"/>
      <c r="F48" s="1311"/>
      <c r="G48" s="1311"/>
      <c r="H48" s="1311"/>
    </row>
    <row r="49" spans="1:8">
      <c r="A49" s="1311"/>
      <c r="B49" s="1311"/>
      <c r="C49" s="1311"/>
      <c r="D49" s="1311"/>
      <c r="E49" s="1311"/>
      <c r="F49" s="1311"/>
      <c r="G49" s="1311"/>
      <c r="H49" s="1311"/>
    </row>
    <row r="50" spans="1:8">
      <c r="A50" s="1311"/>
      <c r="B50" s="1311"/>
      <c r="C50" s="1311"/>
      <c r="D50" s="1311"/>
      <c r="E50" s="1311"/>
      <c r="F50" s="1311"/>
      <c r="G50" s="1311"/>
      <c r="H50" s="1311"/>
    </row>
  </sheetData>
  <mergeCells count="7">
    <mergeCell ref="A32:H50"/>
    <mergeCell ref="A14:H14"/>
    <mergeCell ref="E17:H17"/>
    <mergeCell ref="E18:H18"/>
    <mergeCell ref="A20:C21"/>
    <mergeCell ref="B22:C22"/>
    <mergeCell ref="A23:H23"/>
  </mergeCells>
  <printOptions horizontalCentered="1"/>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4A22A-BDC6-4D91-BF5C-0BDC4089146C}">
  <sheetPr codeName="Foglio1">
    <pageSetUpPr fitToPage="1"/>
  </sheetPr>
  <dimension ref="A1:H46"/>
  <sheetViews>
    <sheetView tabSelected="1" zoomScale="60" zoomScaleNormal="60" workbookViewId="0">
      <selection activeCell="A3" sqref="A3:D3"/>
    </sheetView>
  </sheetViews>
  <sheetFormatPr defaultRowHeight="14.4"/>
  <cols>
    <col min="1" max="1" width="29.21875" customWidth="1"/>
    <col min="2" max="2" width="42.21875" customWidth="1"/>
    <col min="3" max="3" width="52.21875" style="8" customWidth="1"/>
    <col min="4" max="4" width="90.21875" style="7" customWidth="1"/>
    <col min="5" max="6" width="24" customWidth="1"/>
    <col min="7" max="7" width="36.77734375" customWidth="1"/>
    <col min="8" max="8" width="41" customWidth="1"/>
  </cols>
  <sheetData>
    <row r="1" spans="1:8" ht="148.5" customHeight="1">
      <c r="A1" s="460" t="s">
        <v>695</v>
      </c>
      <c r="B1" s="460"/>
      <c r="C1" s="460"/>
      <c r="D1" s="460"/>
      <c r="E1" s="460"/>
      <c r="F1" s="460"/>
    </row>
    <row r="2" spans="1:8" ht="18" customHeight="1">
      <c r="A2" s="250" t="s">
        <v>420</v>
      </c>
      <c r="B2" s="446"/>
      <c r="C2" s="446"/>
      <c r="D2" s="447"/>
      <c r="E2" s="251" t="s">
        <v>621</v>
      </c>
      <c r="F2" s="252" t="s">
        <v>622</v>
      </c>
    </row>
    <row r="3" spans="1:8" ht="17.25" customHeight="1">
      <c r="A3" s="448" t="s">
        <v>699</v>
      </c>
      <c r="B3" s="448"/>
      <c r="C3" s="448"/>
      <c r="D3" s="448"/>
      <c r="E3" s="248" t="s">
        <v>638</v>
      </c>
      <c r="F3" s="248" t="s">
        <v>638</v>
      </c>
    </row>
    <row r="4" spans="1:8" ht="17.25" customHeight="1">
      <c r="A4" s="451" t="s">
        <v>694</v>
      </c>
      <c r="B4" s="451" t="s">
        <v>697</v>
      </c>
      <c r="C4" s="449" t="s">
        <v>421</v>
      </c>
      <c r="D4" s="253" t="s">
        <v>424</v>
      </c>
      <c r="E4" s="452" t="s">
        <v>638</v>
      </c>
      <c r="F4" s="453"/>
    </row>
    <row r="5" spans="1:8" ht="17.25" customHeight="1">
      <c r="A5" s="451"/>
      <c r="B5" s="451"/>
      <c r="C5" s="449"/>
      <c r="D5" s="253" t="s">
        <v>425</v>
      </c>
      <c r="E5" s="452" t="s">
        <v>638</v>
      </c>
      <c r="F5" s="453"/>
    </row>
    <row r="6" spans="1:8" ht="17.25" customHeight="1">
      <c r="A6" s="451"/>
      <c r="B6" s="451"/>
      <c r="C6" s="449"/>
      <c r="D6" s="253" t="s">
        <v>426</v>
      </c>
      <c r="E6" s="452" t="s">
        <v>638</v>
      </c>
      <c r="F6" s="453"/>
    </row>
    <row r="7" spans="1:8" ht="17.25" customHeight="1">
      <c r="A7" s="451"/>
      <c r="B7" s="451"/>
      <c r="C7" s="450" t="s">
        <v>422</v>
      </c>
      <c r="D7" s="253" t="s">
        <v>379</v>
      </c>
      <c r="E7" s="452" t="s">
        <v>638</v>
      </c>
      <c r="F7" s="453"/>
      <c r="G7" s="444"/>
      <c r="H7" s="445"/>
    </row>
    <row r="8" spans="1:8" ht="17.25" customHeight="1">
      <c r="A8" s="451"/>
      <c r="B8" s="451"/>
      <c r="C8" s="450"/>
      <c r="D8" s="253" t="s">
        <v>380</v>
      </c>
      <c r="E8" s="452" t="s">
        <v>638</v>
      </c>
      <c r="F8" s="453"/>
    </row>
    <row r="9" spans="1:8" ht="17.25" customHeight="1">
      <c r="A9" s="451"/>
      <c r="B9" s="451"/>
      <c r="C9" s="450"/>
      <c r="D9" s="253" t="s">
        <v>404</v>
      </c>
      <c r="E9" s="452" t="s">
        <v>638</v>
      </c>
      <c r="F9" s="453"/>
    </row>
    <row r="10" spans="1:8" ht="17.25" customHeight="1">
      <c r="A10" s="451"/>
      <c r="B10" s="451" t="s">
        <v>701</v>
      </c>
      <c r="C10" s="448" t="s">
        <v>604</v>
      </c>
      <c r="D10" s="448"/>
      <c r="E10" s="248" t="s">
        <v>638</v>
      </c>
      <c r="F10" s="248" t="s">
        <v>638</v>
      </c>
    </row>
    <row r="11" spans="1:8" s="119" customFormat="1" ht="17.25" customHeight="1">
      <c r="A11" s="451"/>
      <c r="B11" s="451"/>
      <c r="C11" s="449" t="s">
        <v>433</v>
      </c>
      <c r="D11" s="249" t="s">
        <v>423</v>
      </c>
      <c r="E11" s="248" t="s">
        <v>638</v>
      </c>
      <c r="F11" s="248" t="s">
        <v>638</v>
      </c>
    </row>
    <row r="12" spans="1:8" s="119" customFormat="1" ht="17.25" customHeight="1">
      <c r="A12" s="451"/>
      <c r="B12" s="451"/>
      <c r="C12" s="449"/>
      <c r="D12" s="249" t="s">
        <v>425</v>
      </c>
      <c r="E12" s="248" t="s">
        <v>638</v>
      </c>
      <c r="F12" s="248" t="s">
        <v>638</v>
      </c>
    </row>
    <row r="13" spans="1:8" s="119" customFormat="1" ht="17.25" customHeight="1">
      <c r="A13" s="451"/>
      <c r="B13" s="451"/>
      <c r="C13" s="449"/>
      <c r="D13" s="249" t="s">
        <v>426</v>
      </c>
      <c r="E13" s="248" t="s">
        <v>638</v>
      </c>
      <c r="F13" s="248" t="s">
        <v>638</v>
      </c>
    </row>
    <row r="14" spans="1:8" ht="17.25" customHeight="1">
      <c r="A14" s="451"/>
      <c r="B14" s="451"/>
      <c r="C14" s="449" t="s">
        <v>434</v>
      </c>
      <c r="D14" s="249" t="s">
        <v>379</v>
      </c>
      <c r="E14" s="248" t="s">
        <v>638</v>
      </c>
      <c r="F14" s="248" t="s">
        <v>638</v>
      </c>
    </row>
    <row r="15" spans="1:8" ht="17.25" customHeight="1">
      <c r="A15" s="451"/>
      <c r="B15" s="451"/>
      <c r="C15" s="449"/>
      <c r="D15" s="249" t="s">
        <v>403</v>
      </c>
      <c r="E15" s="248" t="s">
        <v>638</v>
      </c>
      <c r="F15" s="248" t="s">
        <v>638</v>
      </c>
    </row>
    <row r="16" spans="1:8" ht="17.25" customHeight="1">
      <c r="A16" s="451"/>
      <c r="B16" s="451"/>
      <c r="C16" s="449"/>
      <c r="D16" s="249" t="s">
        <v>380</v>
      </c>
      <c r="E16" s="248" t="s">
        <v>638</v>
      </c>
      <c r="F16" s="248" t="s">
        <v>638</v>
      </c>
    </row>
    <row r="17" spans="1:6" ht="17.25" customHeight="1">
      <c r="A17" s="451"/>
      <c r="B17" s="451"/>
      <c r="C17" s="449"/>
      <c r="D17" s="249" t="s">
        <v>404</v>
      </c>
      <c r="E17" s="248" t="s">
        <v>638</v>
      </c>
      <c r="F17" s="248" t="s">
        <v>638</v>
      </c>
    </row>
    <row r="18" spans="1:6" ht="17.25" customHeight="1">
      <c r="A18" s="451"/>
      <c r="B18" s="451"/>
      <c r="C18" s="449"/>
      <c r="D18" s="249" t="s">
        <v>405</v>
      </c>
      <c r="E18" s="248" t="s">
        <v>638</v>
      </c>
      <c r="F18" s="248" t="s">
        <v>638</v>
      </c>
    </row>
    <row r="19" spans="1:6" ht="17.25" customHeight="1">
      <c r="A19" s="451"/>
      <c r="B19" s="451"/>
      <c r="C19" s="449"/>
      <c r="D19" s="249" t="s">
        <v>406</v>
      </c>
      <c r="E19" s="248" t="s">
        <v>638</v>
      </c>
      <c r="F19" s="248" t="s">
        <v>638</v>
      </c>
    </row>
    <row r="20" spans="1:6" ht="17.25" customHeight="1">
      <c r="A20" s="449" t="s">
        <v>700</v>
      </c>
      <c r="B20" s="454" t="s">
        <v>696</v>
      </c>
      <c r="C20" s="455"/>
      <c r="D20" s="249" t="s">
        <v>427</v>
      </c>
      <c r="E20" s="248" t="s">
        <v>638</v>
      </c>
      <c r="F20" s="248" t="s">
        <v>638</v>
      </c>
    </row>
    <row r="21" spans="1:6" ht="17.25" customHeight="1">
      <c r="A21" s="449"/>
      <c r="B21" s="456"/>
      <c r="C21" s="457"/>
      <c r="D21" s="422" t="s">
        <v>679</v>
      </c>
      <c r="E21" s="248" t="s">
        <v>638</v>
      </c>
      <c r="F21" s="248" t="s">
        <v>638</v>
      </c>
    </row>
    <row r="22" spans="1:6" ht="17.25" customHeight="1">
      <c r="A22" s="449"/>
      <c r="B22" s="456"/>
      <c r="C22" s="457"/>
      <c r="D22" s="249" t="s">
        <v>428</v>
      </c>
      <c r="E22" s="248" t="s">
        <v>638</v>
      </c>
      <c r="F22" s="248" t="s">
        <v>638</v>
      </c>
    </row>
    <row r="23" spans="1:6" ht="17.25" customHeight="1">
      <c r="A23" s="449"/>
      <c r="B23" s="458"/>
      <c r="C23" s="459"/>
      <c r="D23" s="249" t="s">
        <v>429</v>
      </c>
      <c r="E23" s="248"/>
      <c r="F23" s="248"/>
    </row>
    <row r="24" spans="1:6" ht="17.25" customHeight="1">
      <c r="A24" s="449"/>
      <c r="B24" s="448" t="s">
        <v>605</v>
      </c>
      <c r="C24" s="448"/>
      <c r="D24" s="249" t="s">
        <v>627</v>
      </c>
      <c r="E24" s="248" t="s">
        <v>638</v>
      </c>
      <c r="F24" s="248" t="s">
        <v>638</v>
      </c>
    </row>
    <row r="25" spans="1:6" ht="17.25" customHeight="1">
      <c r="A25" s="449" t="s">
        <v>698</v>
      </c>
      <c r="B25" s="449" t="s">
        <v>464</v>
      </c>
      <c r="C25" s="449" t="s">
        <v>626</v>
      </c>
      <c r="D25" s="449"/>
      <c r="E25" s="248" t="s">
        <v>638</v>
      </c>
      <c r="F25" s="248" t="s">
        <v>638</v>
      </c>
    </row>
    <row r="26" spans="1:6" ht="17.25" customHeight="1">
      <c r="A26" s="449"/>
      <c r="B26" s="449"/>
      <c r="C26" s="449" t="s">
        <v>624</v>
      </c>
      <c r="D26" s="249" t="s">
        <v>436</v>
      </c>
      <c r="E26" s="248" t="s">
        <v>638</v>
      </c>
      <c r="F26" s="248" t="s">
        <v>638</v>
      </c>
    </row>
    <row r="27" spans="1:6" ht="17.25" customHeight="1">
      <c r="A27" s="449"/>
      <c r="B27" s="449"/>
      <c r="C27" s="449"/>
      <c r="D27" s="249" t="s">
        <v>437</v>
      </c>
      <c r="E27" s="248" t="s">
        <v>638</v>
      </c>
      <c r="F27" s="248" t="s">
        <v>638</v>
      </c>
    </row>
    <row r="28" spans="1:6" ht="17.25" customHeight="1">
      <c r="A28" s="449"/>
      <c r="B28" s="449"/>
      <c r="C28" s="449"/>
      <c r="D28" s="249" t="s">
        <v>606</v>
      </c>
      <c r="E28" s="248" t="s">
        <v>638</v>
      </c>
      <c r="F28" s="248" t="s">
        <v>638</v>
      </c>
    </row>
    <row r="29" spans="1:6" ht="17.25" customHeight="1">
      <c r="A29" s="449"/>
      <c r="B29" s="449"/>
      <c r="C29" s="449"/>
      <c r="D29" s="249" t="s">
        <v>447</v>
      </c>
      <c r="E29" s="248" t="s">
        <v>638</v>
      </c>
      <c r="F29" s="248" t="s">
        <v>638</v>
      </c>
    </row>
    <row r="30" spans="1:6" ht="17.25" customHeight="1">
      <c r="A30" s="449"/>
      <c r="B30" s="449"/>
      <c r="C30" s="449" t="s">
        <v>625</v>
      </c>
      <c r="D30" s="249" t="s">
        <v>607</v>
      </c>
      <c r="E30" s="248" t="s">
        <v>638</v>
      </c>
      <c r="F30" s="248" t="s">
        <v>638</v>
      </c>
    </row>
    <row r="31" spans="1:6" ht="17.25" customHeight="1">
      <c r="A31" s="449"/>
      <c r="B31" s="449"/>
      <c r="C31" s="449"/>
      <c r="D31" s="249" t="s">
        <v>608</v>
      </c>
      <c r="E31" s="248" t="s">
        <v>638</v>
      </c>
      <c r="F31" s="248" t="s">
        <v>638</v>
      </c>
    </row>
    <row r="32" spans="1:6" ht="17.25" customHeight="1">
      <c r="A32" s="449"/>
      <c r="B32" s="448" t="s">
        <v>609</v>
      </c>
      <c r="C32" s="448"/>
      <c r="D32" s="249" t="s">
        <v>124</v>
      </c>
      <c r="E32" s="248" t="s">
        <v>638</v>
      </c>
      <c r="F32" s="248" t="s">
        <v>638</v>
      </c>
    </row>
    <row r="33" spans="1:6" ht="17.25" customHeight="1">
      <c r="A33" s="449"/>
      <c r="B33" s="448"/>
      <c r="C33" s="448"/>
      <c r="D33" s="249" t="s">
        <v>173</v>
      </c>
      <c r="E33" s="248" t="s">
        <v>638</v>
      </c>
      <c r="F33" s="248" t="s">
        <v>638</v>
      </c>
    </row>
    <row r="34" spans="1:6" ht="17.25" customHeight="1">
      <c r="A34" s="449"/>
      <c r="B34" s="448"/>
      <c r="C34" s="448"/>
      <c r="D34" s="249" t="s">
        <v>411</v>
      </c>
      <c r="E34" s="248" t="s">
        <v>638</v>
      </c>
      <c r="F34" s="248" t="s">
        <v>638</v>
      </c>
    </row>
    <row r="35" spans="1:6" ht="17.25" customHeight="1">
      <c r="A35" s="449"/>
      <c r="B35" s="448" t="s">
        <v>610</v>
      </c>
      <c r="C35" s="448"/>
      <c r="D35" s="448"/>
      <c r="E35" s="248" t="s">
        <v>638</v>
      </c>
      <c r="F35" s="248" t="s">
        <v>638</v>
      </c>
    </row>
    <row r="36" spans="1:6" ht="17.25" customHeight="1">
      <c r="A36" s="449"/>
      <c r="B36" s="448" t="s">
        <v>611</v>
      </c>
      <c r="C36" s="448"/>
      <c r="D36" s="448"/>
      <c r="E36" s="248" t="s">
        <v>638</v>
      </c>
      <c r="F36" s="248" t="s">
        <v>638</v>
      </c>
    </row>
    <row r="37" spans="1:6" ht="17.25" customHeight="1">
      <c r="A37" s="449"/>
      <c r="B37" s="448" t="s">
        <v>612</v>
      </c>
      <c r="C37" s="448"/>
      <c r="D37" s="448"/>
      <c r="E37" s="248" t="s">
        <v>638</v>
      </c>
      <c r="F37" s="248" t="s">
        <v>638</v>
      </c>
    </row>
    <row r="38" spans="1:6" ht="17.25" customHeight="1">
      <c r="A38" s="449"/>
      <c r="B38" s="448" t="s">
        <v>613</v>
      </c>
      <c r="C38" s="448"/>
      <c r="D38" s="448"/>
      <c r="E38" s="248" t="s">
        <v>638</v>
      </c>
      <c r="F38" s="248" t="s">
        <v>638</v>
      </c>
    </row>
    <row r="39" spans="1:6" ht="17.25" customHeight="1">
      <c r="A39" s="449"/>
      <c r="B39" s="448" t="s">
        <v>614</v>
      </c>
      <c r="C39" s="448"/>
      <c r="D39" s="448"/>
      <c r="E39" s="248" t="s">
        <v>638</v>
      </c>
      <c r="F39" s="248" t="s">
        <v>638</v>
      </c>
    </row>
    <row r="40" spans="1:6" ht="17.25" customHeight="1">
      <c r="A40" s="449"/>
      <c r="B40" s="448" t="s">
        <v>567</v>
      </c>
      <c r="C40" s="448"/>
      <c r="D40" s="448"/>
      <c r="E40" s="248" t="s">
        <v>638</v>
      </c>
      <c r="F40" s="248" t="s">
        <v>638</v>
      </c>
    </row>
    <row r="41" spans="1:6" ht="17.25" customHeight="1">
      <c r="A41" s="448" t="s">
        <v>680</v>
      </c>
      <c r="B41" s="448"/>
      <c r="C41" s="448"/>
      <c r="D41" s="448"/>
      <c r="E41" s="452" t="s">
        <v>638</v>
      </c>
      <c r="F41" s="453"/>
    </row>
    <row r="42" spans="1:6" ht="17.25" customHeight="1">
      <c r="A42" s="448" t="s">
        <v>681</v>
      </c>
      <c r="B42" s="448"/>
      <c r="C42" s="448"/>
      <c r="D42" s="448"/>
      <c r="E42" s="248" t="s">
        <v>638</v>
      </c>
      <c r="F42" s="248" t="s">
        <v>638</v>
      </c>
    </row>
    <row r="43" spans="1:6" ht="17.25" customHeight="1">
      <c r="A43" s="448" t="s">
        <v>682</v>
      </c>
      <c r="B43" s="448"/>
      <c r="C43" s="448"/>
      <c r="D43" s="448"/>
      <c r="E43" s="452" t="s">
        <v>638</v>
      </c>
      <c r="F43" s="453"/>
    </row>
    <row r="44" spans="1:6" ht="17.25" customHeight="1">
      <c r="A44" s="448" t="s">
        <v>693</v>
      </c>
      <c r="B44" s="448"/>
      <c r="C44" s="448"/>
      <c r="D44" s="448"/>
      <c r="E44" s="452" t="s">
        <v>638</v>
      </c>
      <c r="F44" s="453"/>
    </row>
    <row r="45" spans="1:6">
      <c r="A45" s="38"/>
      <c r="B45" s="38"/>
      <c r="C45" s="180"/>
      <c r="D45" s="85"/>
      <c r="E45" s="38"/>
      <c r="F45" s="38"/>
    </row>
    <row r="46" spans="1:6">
      <c r="A46" s="38"/>
      <c r="B46" s="38"/>
      <c r="C46" s="180"/>
      <c r="D46" s="85"/>
      <c r="E46" s="38"/>
      <c r="F46" s="38"/>
    </row>
  </sheetData>
  <mergeCells count="40">
    <mergeCell ref="E41:F41"/>
    <mergeCell ref="A44:D44"/>
    <mergeCell ref="A41:D41"/>
    <mergeCell ref="A42:D42"/>
    <mergeCell ref="A43:D43"/>
    <mergeCell ref="E44:F44"/>
    <mergeCell ref="E43:F43"/>
    <mergeCell ref="A1:F1"/>
    <mergeCell ref="B32:C34"/>
    <mergeCell ref="E4:F4"/>
    <mergeCell ref="E5:F5"/>
    <mergeCell ref="E6:F6"/>
    <mergeCell ref="E7:F7"/>
    <mergeCell ref="E8:F8"/>
    <mergeCell ref="B24:C24"/>
    <mergeCell ref="A20:A24"/>
    <mergeCell ref="A25:A40"/>
    <mergeCell ref="C26:C29"/>
    <mergeCell ref="B25:B31"/>
    <mergeCell ref="C30:C31"/>
    <mergeCell ref="C25:D25"/>
    <mergeCell ref="B35:D35"/>
    <mergeCell ref="B36:D36"/>
    <mergeCell ref="B37:D37"/>
    <mergeCell ref="B38:D38"/>
    <mergeCell ref="B39:D39"/>
    <mergeCell ref="B40:D40"/>
    <mergeCell ref="B20:C23"/>
    <mergeCell ref="G7:H7"/>
    <mergeCell ref="B2:D2"/>
    <mergeCell ref="A3:D3"/>
    <mergeCell ref="C4:C6"/>
    <mergeCell ref="C7:C9"/>
    <mergeCell ref="B4:B9"/>
    <mergeCell ref="A4:A19"/>
    <mergeCell ref="C11:C13"/>
    <mergeCell ref="C14:C19"/>
    <mergeCell ref="B10:B19"/>
    <mergeCell ref="C10:D10"/>
    <mergeCell ref="E9:F9"/>
  </mergeCells>
  <conditionalFormatting sqref="E3">
    <cfRule type="containsText" dxfId="28" priority="1" operator="containsText" text="COMPILATO">
      <formula>NOT(ISERROR(SEARCH("COMPILATO",E3)))</formula>
    </cfRule>
  </conditionalFormatting>
  <conditionalFormatting sqref="E4:E9">
    <cfRule type="containsText" dxfId="27" priority="2" operator="containsText" text="COMPILATO">
      <formula>NOT(ISERROR(SEARCH("COMPILATO",E4)))</formula>
    </cfRule>
  </conditionalFormatting>
  <conditionalFormatting sqref="E10:E40">
    <cfRule type="containsText" dxfId="26" priority="14" operator="containsText" text="COMPILATO">
      <formula>NOT(ISERROR(SEARCH("COMPILATO",E10)))</formula>
    </cfRule>
  </conditionalFormatting>
  <conditionalFormatting sqref="E41">
    <cfRule type="containsText" dxfId="25" priority="6" operator="containsText" text="COMPILATO">
      <formula>NOT(ISERROR(SEARCH("COMPILATO",E41)))</formula>
    </cfRule>
  </conditionalFormatting>
  <conditionalFormatting sqref="E42">
    <cfRule type="containsText" dxfId="24" priority="12" operator="containsText" text="COMPILATO">
      <formula>NOT(ISERROR(SEARCH("COMPILATO",E42)))</formula>
    </cfRule>
  </conditionalFormatting>
  <conditionalFormatting sqref="E43:E44">
    <cfRule type="containsText" dxfId="23" priority="5" operator="containsText" text="COMPILATO">
      <formula>NOT(ISERROR(SEARCH("COMPILATO",E43)))</formula>
    </cfRule>
  </conditionalFormatting>
  <conditionalFormatting sqref="F3">
    <cfRule type="containsText" dxfId="22" priority="13" operator="containsText" text="COMPILATO">
      <formula>NOT(ISERROR(SEARCH("COMPILATO",F3)))</formula>
    </cfRule>
  </conditionalFormatting>
  <conditionalFormatting sqref="F10:F40">
    <cfRule type="containsText" dxfId="21" priority="11" operator="containsText" text="COMPILATO">
      <formula>NOT(ISERROR(SEARCH("COMPILATO",F10)))</formula>
    </cfRule>
  </conditionalFormatting>
  <conditionalFormatting sqref="F42">
    <cfRule type="containsText" dxfId="20" priority="10" operator="containsText" text="COMPILATO">
      <formula>NOT(ISERROR(SEARCH("COMPILATO",F42)))</formula>
    </cfRule>
  </conditionalFormatting>
  <dataValidations count="1">
    <dataValidation type="list" allowBlank="1" showInputMessage="1" showErrorMessage="1" sqref="F5:F40 E3:F3 F42 E4:E40 E41:E44" xr:uid="{68D4FAE3-AEE4-4501-8ECC-C91C88D07123}">
      <formula1>"COMPILATO, NON COMPILATO"</formula1>
    </dataValidation>
  </dataValidations>
  <pageMargins left="0.23622047244094491" right="0.23622047244094491" top="0.74803149606299213" bottom="0.74803149606299213" header="0.31496062992125984" footer="0.31496062992125984"/>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A357-FCEA-4830-B6FF-3DFE6FE76DA8}">
  <sheetPr codeName="Foglio2">
    <pageSetUpPr fitToPage="1"/>
  </sheetPr>
  <dimension ref="A1:AL137"/>
  <sheetViews>
    <sheetView zoomScale="55" zoomScaleNormal="55" workbookViewId="0">
      <selection sqref="A1:R1"/>
    </sheetView>
  </sheetViews>
  <sheetFormatPr defaultRowHeight="14.4"/>
  <cols>
    <col min="1" max="1" width="11.21875" customWidth="1"/>
    <col min="2" max="2" width="12.21875" customWidth="1"/>
    <col min="6" max="6" width="8" customWidth="1"/>
    <col min="7" max="7" width="26.21875" customWidth="1"/>
    <col min="8" max="8" width="8" customWidth="1"/>
    <col min="9" max="9" width="16" customWidth="1"/>
    <col min="10" max="11" width="11.21875" customWidth="1"/>
    <col min="12" max="12" width="15" customWidth="1"/>
    <col min="13" max="13" width="14.5546875" customWidth="1"/>
    <col min="14" max="14" width="27.21875" style="350" customWidth="1"/>
    <col min="15" max="15" width="14.5546875" customWidth="1"/>
    <col min="16" max="18" width="12.6640625" customWidth="1"/>
    <col min="19" max="19" width="3" customWidth="1"/>
    <col min="20" max="20" width="11.21875" customWidth="1"/>
    <col min="21" max="21" width="12.21875" customWidth="1"/>
    <col min="25" max="25" width="8" customWidth="1"/>
    <col min="26" max="26" width="26.21875" customWidth="1"/>
    <col min="27" max="27" width="8" customWidth="1"/>
    <col min="28" max="28" width="14.77734375" customWidth="1"/>
    <col min="29" max="29" width="11.21875" customWidth="1"/>
    <col min="30" max="30" width="11.6640625" customWidth="1"/>
    <col min="31" max="31" width="15" customWidth="1"/>
    <col min="32" max="32" width="14.5546875" customWidth="1"/>
    <col min="33" max="33" width="27.21875" customWidth="1"/>
    <col min="34" max="34" width="14.5546875" customWidth="1"/>
    <col min="35" max="37" width="12.6640625" customWidth="1"/>
    <col min="38" max="38" width="4.44140625" customWidth="1"/>
  </cols>
  <sheetData>
    <row r="1" spans="1:38" ht="26.55" customHeight="1">
      <c r="A1" s="474" t="s">
        <v>546</v>
      </c>
      <c r="B1" s="474"/>
      <c r="C1" s="474"/>
      <c r="D1" s="474"/>
      <c r="E1" s="474"/>
      <c r="F1" s="474"/>
      <c r="G1" s="474"/>
      <c r="H1" s="474"/>
      <c r="I1" s="474"/>
      <c r="J1" s="474"/>
      <c r="K1" s="474"/>
      <c r="L1" s="474"/>
      <c r="M1" s="474"/>
      <c r="N1" s="474"/>
      <c r="O1" s="474"/>
      <c r="P1" s="474"/>
      <c r="Q1" s="474"/>
      <c r="R1" s="474"/>
      <c r="S1" s="38"/>
      <c r="T1" s="474" t="s">
        <v>545</v>
      </c>
      <c r="U1" s="474"/>
      <c r="V1" s="474"/>
      <c r="W1" s="474"/>
      <c r="X1" s="474"/>
      <c r="Y1" s="474"/>
      <c r="Z1" s="474"/>
      <c r="AA1" s="474"/>
      <c r="AB1" s="474"/>
      <c r="AC1" s="474"/>
      <c r="AD1" s="474"/>
      <c r="AE1" s="474"/>
      <c r="AF1" s="474"/>
      <c r="AG1" s="474"/>
      <c r="AH1" s="474"/>
      <c r="AI1" s="474"/>
      <c r="AJ1" s="474"/>
      <c r="AK1" s="474"/>
      <c r="AL1" s="38"/>
    </row>
    <row r="2" spans="1:38" ht="26.55" customHeight="1">
      <c r="A2" s="475" t="s">
        <v>19</v>
      </c>
      <c r="B2" s="475"/>
      <c r="C2" s="475"/>
      <c r="D2" s="475"/>
      <c r="E2" s="475"/>
      <c r="F2" s="475"/>
      <c r="G2" s="475"/>
      <c r="H2" s="475"/>
      <c r="I2" s="475"/>
      <c r="J2" s="475"/>
      <c r="K2" s="475"/>
      <c r="L2" s="475"/>
      <c r="M2" s="475"/>
      <c r="N2" s="475"/>
      <c r="O2" s="475"/>
      <c r="P2" s="475"/>
      <c r="Q2" s="475"/>
      <c r="R2" s="475"/>
      <c r="S2" s="38"/>
      <c r="T2" s="476" t="s">
        <v>316</v>
      </c>
      <c r="U2" s="476"/>
      <c r="V2" s="476"/>
      <c r="W2" s="476"/>
      <c r="X2" s="476"/>
      <c r="Y2" s="476"/>
      <c r="Z2" s="476"/>
      <c r="AA2" s="476"/>
      <c r="AB2" s="476"/>
      <c r="AC2" s="476"/>
      <c r="AD2" s="476"/>
      <c r="AE2" s="476"/>
      <c r="AF2" s="476"/>
      <c r="AG2" s="476"/>
      <c r="AH2" s="476"/>
      <c r="AI2" s="476"/>
      <c r="AJ2" s="476"/>
      <c r="AK2" s="476"/>
      <c r="AL2" s="38"/>
    </row>
    <row r="3" spans="1:38" s="2" customFormat="1" ht="28.05" customHeight="1">
      <c r="A3" s="479" t="s">
        <v>3</v>
      </c>
      <c r="B3" s="479"/>
      <c r="C3" s="479"/>
      <c r="D3" s="479"/>
      <c r="E3" s="479"/>
      <c r="F3" s="479"/>
      <c r="G3" s="479"/>
      <c r="H3" s="479"/>
      <c r="I3" s="479"/>
      <c r="J3" s="479"/>
      <c r="K3" s="479"/>
      <c r="L3" s="479"/>
      <c r="M3" s="479" t="s">
        <v>16</v>
      </c>
      <c r="N3" s="479"/>
      <c r="O3" s="479"/>
      <c r="P3" s="479"/>
      <c r="Q3" s="479"/>
      <c r="R3" s="479"/>
      <c r="S3" s="39"/>
      <c r="T3" s="478" t="s">
        <v>3</v>
      </c>
      <c r="U3" s="478"/>
      <c r="V3" s="478"/>
      <c r="W3" s="478"/>
      <c r="X3" s="478"/>
      <c r="Y3" s="478"/>
      <c r="Z3" s="478"/>
      <c r="AA3" s="478"/>
      <c r="AB3" s="478"/>
      <c r="AC3" s="478"/>
      <c r="AD3" s="478"/>
      <c r="AE3" s="478"/>
      <c r="AF3" s="478" t="s">
        <v>16</v>
      </c>
      <c r="AG3" s="478"/>
      <c r="AH3" s="478"/>
      <c r="AI3" s="478"/>
      <c r="AJ3" s="478"/>
      <c r="AK3" s="478"/>
      <c r="AL3" s="39"/>
    </row>
    <row r="4" spans="1:38" s="2" customFormat="1" ht="28.05" customHeight="1">
      <c r="A4" s="479" t="s">
        <v>4</v>
      </c>
      <c r="B4" s="479"/>
      <c r="C4" s="479"/>
      <c r="D4" s="479"/>
      <c r="E4" s="479"/>
      <c r="F4" s="479" t="s">
        <v>8</v>
      </c>
      <c r="G4" s="479"/>
      <c r="H4" s="479"/>
      <c r="I4" s="479"/>
      <c r="J4" s="479" t="s">
        <v>12</v>
      </c>
      <c r="K4" s="479"/>
      <c r="L4" s="479"/>
      <c r="M4" s="479"/>
      <c r="N4" s="479"/>
      <c r="O4" s="479"/>
      <c r="P4" s="479"/>
      <c r="Q4" s="479"/>
      <c r="R4" s="479"/>
      <c r="S4" s="39"/>
      <c r="T4" s="478" t="s">
        <v>4</v>
      </c>
      <c r="U4" s="478"/>
      <c r="V4" s="478"/>
      <c r="W4" s="478"/>
      <c r="X4" s="478"/>
      <c r="Y4" s="478" t="s">
        <v>8</v>
      </c>
      <c r="Z4" s="478"/>
      <c r="AA4" s="478"/>
      <c r="AB4" s="478"/>
      <c r="AC4" s="478" t="s">
        <v>12</v>
      </c>
      <c r="AD4" s="478"/>
      <c r="AE4" s="478"/>
      <c r="AF4" s="478"/>
      <c r="AG4" s="478"/>
      <c r="AH4" s="478"/>
      <c r="AI4" s="478"/>
      <c r="AJ4" s="478"/>
      <c r="AK4" s="478"/>
      <c r="AL4" s="39"/>
    </row>
    <row r="5" spans="1:38" ht="14.55" customHeight="1">
      <c r="A5" s="482" t="s">
        <v>1</v>
      </c>
      <c r="B5" s="482"/>
      <c r="C5" s="480" t="s">
        <v>5</v>
      </c>
      <c r="D5" s="480" t="s">
        <v>6</v>
      </c>
      <c r="E5" s="480" t="s">
        <v>7</v>
      </c>
      <c r="F5" s="480" t="s">
        <v>9</v>
      </c>
      <c r="G5" s="480" t="s">
        <v>10</v>
      </c>
      <c r="H5" s="480" t="s">
        <v>11</v>
      </c>
      <c r="I5" s="480" t="s">
        <v>373</v>
      </c>
      <c r="J5" s="480" t="s">
        <v>13</v>
      </c>
      <c r="K5" s="480" t="s">
        <v>14</v>
      </c>
      <c r="L5" s="480" t="s">
        <v>15</v>
      </c>
      <c r="M5" s="480" t="s">
        <v>262</v>
      </c>
      <c r="N5" s="481" t="s">
        <v>264</v>
      </c>
      <c r="O5" s="480" t="s">
        <v>266</v>
      </c>
      <c r="P5" s="480" t="s">
        <v>17</v>
      </c>
      <c r="Q5" s="480" t="s">
        <v>18</v>
      </c>
      <c r="R5" s="480" t="s">
        <v>268</v>
      </c>
      <c r="S5" s="38"/>
      <c r="T5" s="486" t="s">
        <v>1</v>
      </c>
      <c r="U5" s="486"/>
      <c r="V5" s="477" t="s">
        <v>5</v>
      </c>
      <c r="W5" s="477" t="s">
        <v>6</v>
      </c>
      <c r="X5" s="477" t="s">
        <v>7</v>
      </c>
      <c r="Y5" s="477" t="s">
        <v>9</v>
      </c>
      <c r="Z5" s="477" t="s">
        <v>10</v>
      </c>
      <c r="AA5" s="477" t="s">
        <v>11</v>
      </c>
      <c r="AB5" s="477" t="s">
        <v>373</v>
      </c>
      <c r="AC5" s="477" t="s">
        <v>13</v>
      </c>
      <c r="AD5" s="477" t="s">
        <v>14</v>
      </c>
      <c r="AE5" s="477" t="s">
        <v>15</v>
      </c>
      <c r="AF5" s="477" t="s">
        <v>262</v>
      </c>
      <c r="AG5" s="477" t="s">
        <v>264</v>
      </c>
      <c r="AH5" s="477" t="s">
        <v>266</v>
      </c>
      <c r="AI5" s="477" t="s">
        <v>17</v>
      </c>
      <c r="AJ5" s="477" t="s">
        <v>18</v>
      </c>
      <c r="AK5" s="477" t="s">
        <v>268</v>
      </c>
      <c r="AL5" s="38"/>
    </row>
    <row r="6" spans="1:38" ht="38.549999999999997" customHeight="1">
      <c r="A6" s="302" t="s">
        <v>261</v>
      </c>
      <c r="B6" s="302" t="s">
        <v>259</v>
      </c>
      <c r="C6" s="480"/>
      <c r="D6" s="480"/>
      <c r="E6" s="480"/>
      <c r="F6" s="480"/>
      <c r="G6" s="480"/>
      <c r="H6" s="480"/>
      <c r="I6" s="480"/>
      <c r="J6" s="480"/>
      <c r="K6" s="480"/>
      <c r="L6" s="480"/>
      <c r="M6" s="480"/>
      <c r="N6" s="481"/>
      <c r="O6" s="480"/>
      <c r="P6" s="480"/>
      <c r="Q6" s="480"/>
      <c r="R6" s="480"/>
      <c r="S6" s="38"/>
      <c r="T6" s="303" t="s">
        <v>261</v>
      </c>
      <c r="U6" s="303" t="s">
        <v>259</v>
      </c>
      <c r="V6" s="477"/>
      <c r="W6" s="477"/>
      <c r="X6" s="477"/>
      <c r="Y6" s="477"/>
      <c r="Z6" s="477"/>
      <c r="AA6" s="477"/>
      <c r="AB6" s="477"/>
      <c r="AC6" s="477"/>
      <c r="AD6" s="477"/>
      <c r="AE6" s="477"/>
      <c r="AF6" s="477"/>
      <c r="AG6" s="477"/>
      <c r="AH6" s="477"/>
      <c r="AI6" s="477"/>
      <c r="AJ6" s="477"/>
      <c r="AK6" s="477"/>
      <c r="AL6" s="38"/>
    </row>
    <row r="7" spans="1:38" ht="60">
      <c r="A7" s="35" t="s">
        <v>258</v>
      </c>
      <c r="B7" s="35" t="s">
        <v>260</v>
      </c>
      <c r="C7" s="480"/>
      <c r="D7" s="480"/>
      <c r="E7" s="480"/>
      <c r="F7" s="480"/>
      <c r="G7" s="480"/>
      <c r="H7" s="480"/>
      <c r="I7" s="480"/>
      <c r="J7" s="480"/>
      <c r="K7" s="480"/>
      <c r="L7" s="480"/>
      <c r="M7" s="35" t="s">
        <v>263</v>
      </c>
      <c r="N7" s="346" t="s">
        <v>265</v>
      </c>
      <c r="O7" s="35" t="s">
        <v>267</v>
      </c>
      <c r="P7" s="480"/>
      <c r="Q7" s="480"/>
      <c r="R7" s="480"/>
      <c r="S7" s="38"/>
      <c r="T7" s="21" t="s">
        <v>258</v>
      </c>
      <c r="U7" s="21" t="s">
        <v>260</v>
      </c>
      <c r="V7" s="477"/>
      <c r="W7" s="477"/>
      <c r="X7" s="477"/>
      <c r="Y7" s="477"/>
      <c r="Z7" s="477"/>
      <c r="AA7" s="477"/>
      <c r="AB7" s="477"/>
      <c r="AC7" s="477"/>
      <c r="AD7" s="477"/>
      <c r="AE7" s="477"/>
      <c r="AF7" s="21" t="s">
        <v>263</v>
      </c>
      <c r="AG7" s="21" t="s">
        <v>265</v>
      </c>
      <c r="AH7" s="21" t="s">
        <v>267</v>
      </c>
      <c r="AI7" s="477"/>
      <c r="AJ7" s="477"/>
      <c r="AK7" s="477"/>
      <c r="AL7" s="38"/>
    </row>
    <row r="8" spans="1:38">
      <c r="A8" s="345"/>
      <c r="B8" s="37"/>
      <c r="C8" s="37"/>
      <c r="D8" s="37"/>
      <c r="E8" s="37"/>
      <c r="F8" s="37"/>
      <c r="G8" s="37"/>
      <c r="H8" s="37"/>
      <c r="I8" s="37"/>
      <c r="J8" s="37"/>
      <c r="K8" s="37"/>
      <c r="L8" s="37"/>
      <c r="M8" s="37"/>
      <c r="N8" s="347"/>
      <c r="O8" s="37"/>
      <c r="P8" s="345"/>
      <c r="Q8" s="348"/>
      <c r="R8" s="37"/>
      <c r="S8" s="39"/>
      <c r="T8" s="37" t="str">
        <f>+IF(A8="","",A8)</f>
        <v/>
      </c>
      <c r="U8" s="37" t="str">
        <f t="shared" ref="U8:AK22" si="0">+IF(B8="","",B8)</f>
        <v/>
      </c>
      <c r="V8" s="37" t="str">
        <f t="shared" si="0"/>
        <v/>
      </c>
      <c r="W8" s="37" t="str">
        <f t="shared" si="0"/>
        <v/>
      </c>
      <c r="X8" s="37" t="str">
        <f t="shared" si="0"/>
        <v/>
      </c>
      <c r="Y8" s="37" t="str">
        <f t="shared" si="0"/>
        <v/>
      </c>
      <c r="Z8" s="37" t="str">
        <f t="shared" si="0"/>
        <v/>
      </c>
      <c r="AA8" s="37" t="str">
        <f t="shared" si="0"/>
        <v/>
      </c>
      <c r="AB8" s="349" t="str">
        <f t="shared" si="0"/>
        <v/>
      </c>
      <c r="AC8" s="37" t="str">
        <f t="shared" si="0"/>
        <v/>
      </c>
      <c r="AD8" s="37" t="str">
        <f t="shared" si="0"/>
        <v/>
      </c>
      <c r="AE8" s="37" t="str">
        <f t="shared" si="0"/>
        <v/>
      </c>
      <c r="AF8" s="37" t="str">
        <f t="shared" si="0"/>
        <v/>
      </c>
      <c r="AG8" s="37" t="str">
        <f t="shared" si="0"/>
        <v/>
      </c>
      <c r="AH8" s="37" t="str">
        <f t="shared" si="0"/>
        <v/>
      </c>
      <c r="AI8" s="37" t="str">
        <f t="shared" si="0"/>
        <v/>
      </c>
      <c r="AJ8" s="37" t="str">
        <f t="shared" si="0"/>
        <v/>
      </c>
      <c r="AK8" s="37" t="str">
        <f t="shared" si="0"/>
        <v/>
      </c>
      <c r="AL8" s="38"/>
    </row>
    <row r="9" spans="1:38">
      <c r="A9" s="345"/>
      <c r="B9" s="37"/>
      <c r="C9" s="37"/>
      <c r="D9" s="37"/>
      <c r="E9" s="37"/>
      <c r="F9" s="37"/>
      <c r="G9" s="37"/>
      <c r="H9" s="37"/>
      <c r="I9" s="349"/>
      <c r="J9" s="37"/>
      <c r="K9" s="37"/>
      <c r="L9" s="37"/>
      <c r="M9" s="37"/>
      <c r="N9" s="347"/>
      <c r="O9" s="37"/>
      <c r="P9" s="345"/>
      <c r="Q9" s="348"/>
      <c r="R9" s="37"/>
      <c r="S9" s="39"/>
      <c r="T9" s="37" t="str">
        <f t="shared" ref="T9:T72" si="1">+IF(A9="","",A9)</f>
        <v/>
      </c>
      <c r="U9" s="37" t="str">
        <f t="shared" si="0"/>
        <v/>
      </c>
      <c r="V9" s="37" t="str">
        <f t="shared" si="0"/>
        <v/>
      </c>
      <c r="W9" s="37" t="str">
        <f t="shared" si="0"/>
        <v/>
      </c>
      <c r="X9" s="37" t="str">
        <f t="shared" si="0"/>
        <v/>
      </c>
      <c r="Y9" s="37" t="str">
        <f t="shared" si="0"/>
        <v/>
      </c>
      <c r="Z9" s="37" t="str">
        <f t="shared" si="0"/>
        <v/>
      </c>
      <c r="AA9" s="37" t="str">
        <f t="shared" si="0"/>
        <v/>
      </c>
      <c r="AB9" s="349" t="str">
        <f t="shared" si="0"/>
        <v/>
      </c>
      <c r="AC9" s="37" t="str">
        <f t="shared" si="0"/>
        <v/>
      </c>
      <c r="AD9" s="37" t="str">
        <f t="shared" si="0"/>
        <v/>
      </c>
      <c r="AE9" s="37" t="str">
        <f t="shared" si="0"/>
        <v/>
      </c>
      <c r="AF9" s="37" t="str">
        <f t="shared" si="0"/>
        <v/>
      </c>
      <c r="AG9" s="37" t="str">
        <f t="shared" si="0"/>
        <v/>
      </c>
      <c r="AH9" s="37" t="str">
        <f t="shared" si="0"/>
        <v/>
      </c>
      <c r="AI9" s="37" t="str">
        <f t="shared" si="0"/>
        <v/>
      </c>
      <c r="AJ9" s="37" t="str">
        <f t="shared" si="0"/>
        <v/>
      </c>
      <c r="AK9" s="37" t="str">
        <f t="shared" si="0"/>
        <v/>
      </c>
      <c r="AL9" s="38"/>
    </row>
    <row r="10" spans="1:38">
      <c r="A10" s="345"/>
      <c r="B10" s="37"/>
      <c r="C10" s="37"/>
      <c r="D10" s="37"/>
      <c r="E10" s="37"/>
      <c r="F10" s="37"/>
      <c r="G10" s="37"/>
      <c r="H10" s="37"/>
      <c r="I10" s="349"/>
      <c r="J10" s="37"/>
      <c r="K10" s="37"/>
      <c r="L10" s="37"/>
      <c r="M10" s="37"/>
      <c r="N10" s="347"/>
      <c r="O10" s="37"/>
      <c r="P10" s="345"/>
      <c r="Q10" s="348"/>
      <c r="R10" s="37"/>
      <c r="S10" s="39"/>
      <c r="T10" s="37" t="str">
        <f t="shared" si="1"/>
        <v/>
      </c>
      <c r="U10" s="37" t="str">
        <f t="shared" si="0"/>
        <v/>
      </c>
      <c r="V10" s="37" t="str">
        <f t="shared" si="0"/>
        <v/>
      </c>
      <c r="W10" s="37" t="str">
        <f t="shared" si="0"/>
        <v/>
      </c>
      <c r="X10" s="37" t="str">
        <f t="shared" si="0"/>
        <v/>
      </c>
      <c r="Y10" s="37" t="str">
        <f t="shared" si="0"/>
        <v/>
      </c>
      <c r="Z10" s="37" t="str">
        <f t="shared" si="0"/>
        <v/>
      </c>
      <c r="AA10" s="37" t="str">
        <f t="shared" si="0"/>
        <v/>
      </c>
      <c r="AB10" s="349" t="str">
        <f t="shared" si="0"/>
        <v/>
      </c>
      <c r="AC10" s="37" t="str">
        <f t="shared" si="0"/>
        <v/>
      </c>
      <c r="AD10" s="37" t="str">
        <f t="shared" si="0"/>
        <v/>
      </c>
      <c r="AE10" s="37" t="str">
        <f t="shared" si="0"/>
        <v/>
      </c>
      <c r="AF10" s="37" t="str">
        <f t="shared" si="0"/>
        <v/>
      </c>
      <c r="AG10" s="37" t="str">
        <f t="shared" si="0"/>
        <v/>
      </c>
      <c r="AH10" s="37" t="str">
        <f t="shared" si="0"/>
        <v/>
      </c>
      <c r="AI10" s="37" t="str">
        <f t="shared" si="0"/>
        <v/>
      </c>
      <c r="AJ10" s="37" t="str">
        <f t="shared" si="0"/>
        <v/>
      </c>
      <c r="AK10" s="37" t="str">
        <f t="shared" si="0"/>
        <v/>
      </c>
      <c r="AL10" s="38"/>
    </row>
    <row r="11" spans="1:38">
      <c r="A11" s="345"/>
      <c r="B11" s="37"/>
      <c r="C11" s="37"/>
      <c r="D11" s="37"/>
      <c r="E11" s="37"/>
      <c r="F11" s="37"/>
      <c r="G11" s="37"/>
      <c r="H11" s="37"/>
      <c r="I11" s="349"/>
      <c r="J11" s="37"/>
      <c r="K11" s="37"/>
      <c r="L11" s="37"/>
      <c r="M11" s="37"/>
      <c r="N11" s="347"/>
      <c r="O11" s="37"/>
      <c r="P11" s="345"/>
      <c r="Q11" s="348"/>
      <c r="R11" s="37"/>
      <c r="S11" s="39"/>
      <c r="T11" s="37" t="str">
        <f t="shared" si="1"/>
        <v/>
      </c>
      <c r="U11" s="37" t="str">
        <f t="shared" si="0"/>
        <v/>
      </c>
      <c r="V11" s="37" t="str">
        <f t="shared" si="0"/>
        <v/>
      </c>
      <c r="W11" s="37" t="str">
        <f t="shared" si="0"/>
        <v/>
      </c>
      <c r="X11" s="37" t="str">
        <f t="shared" si="0"/>
        <v/>
      </c>
      <c r="Y11" s="37" t="str">
        <f t="shared" si="0"/>
        <v/>
      </c>
      <c r="Z11" s="37" t="str">
        <f t="shared" si="0"/>
        <v/>
      </c>
      <c r="AA11" s="37" t="str">
        <f t="shared" si="0"/>
        <v/>
      </c>
      <c r="AB11" s="349" t="str">
        <f t="shared" si="0"/>
        <v/>
      </c>
      <c r="AC11" s="37" t="str">
        <f t="shared" si="0"/>
        <v/>
      </c>
      <c r="AD11" s="37" t="str">
        <f t="shared" si="0"/>
        <v/>
      </c>
      <c r="AE11" s="37" t="str">
        <f t="shared" si="0"/>
        <v/>
      </c>
      <c r="AF11" s="37" t="str">
        <f t="shared" si="0"/>
        <v/>
      </c>
      <c r="AG11" s="37" t="str">
        <f t="shared" si="0"/>
        <v/>
      </c>
      <c r="AH11" s="37" t="str">
        <f t="shared" si="0"/>
        <v/>
      </c>
      <c r="AI11" s="37" t="str">
        <f t="shared" si="0"/>
        <v/>
      </c>
      <c r="AJ11" s="37" t="str">
        <f t="shared" si="0"/>
        <v/>
      </c>
      <c r="AK11" s="37" t="str">
        <f t="shared" si="0"/>
        <v/>
      </c>
      <c r="AL11" s="38"/>
    </row>
    <row r="12" spans="1:38">
      <c r="A12" s="345"/>
      <c r="B12" s="37"/>
      <c r="C12" s="37"/>
      <c r="D12" s="37"/>
      <c r="E12" s="37"/>
      <c r="F12" s="37"/>
      <c r="G12" s="37"/>
      <c r="H12" s="37"/>
      <c r="I12" s="349"/>
      <c r="J12" s="37"/>
      <c r="K12" s="37"/>
      <c r="L12" s="37"/>
      <c r="M12" s="37"/>
      <c r="N12" s="347"/>
      <c r="O12" s="37"/>
      <c r="P12" s="345"/>
      <c r="Q12" s="348"/>
      <c r="R12" s="37"/>
      <c r="S12" s="39"/>
      <c r="T12" s="37" t="str">
        <f t="shared" si="1"/>
        <v/>
      </c>
      <c r="U12" s="37" t="str">
        <f t="shared" si="0"/>
        <v/>
      </c>
      <c r="V12" s="37" t="str">
        <f t="shared" si="0"/>
        <v/>
      </c>
      <c r="W12" s="37" t="str">
        <f t="shared" si="0"/>
        <v/>
      </c>
      <c r="X12" s="37" t="str">
        <f t="shared" si="0"/>
        <v/>
      </c>
      <c r="Y12" s="37" t="str">
        <f t="shared" si="0"/>
        <v/>
      </c>
      <c r="Z12" s="37" t="str">
        <f t="shared" si="0"/>
        <v/>
      </c>
      <c r="AA12" s="37" t="str">
        <f t="shared" si="0"/>
        <v/>
      </c>
      <c r="AB12" s="349" t="str">
        <f t="shared" si="0"/>
        <v/>
      </c>
      <c r="AC12" s="37" t="str">
        <f t="shared" si="0"/>
        <v/>
      </c>
      <c r="AD12" s="37" t="str">
        <f t="shared" si="0"/>
        <v/>
      </c>
      <c r="AE12" s="37" t="str">
        <f t="shared" si="0"/>
        <v/>
      </c>
      <c r="AF12" s="37" t="str">
        <f t="shared" si="0"/>
        <v/>
      </c>
      <c r="AG12" s="37" t="str">
        <f t="shared" si="0"/>
        <v/>
      </c>
      <c r="AH12" s="37" t="str">
        <f t="shared" si="0"/>
        <v/>
      </c>
      <c r="AI12" s="37" t="str">
        <f t="shared" si="0"/>
        <v/>
      </c>
      <c r="AJ12" s="37" t="str">
        <f t="shared" si="0"/>
        <v/>
      </c>
      <c r="AK12" s="37" t="str">
        <f t="shared" si="0"/>
        <v/>
      </c>
      <c r="AL12" s="38"/>
    </row>
    <row r="13" spans="1:38">
      <c r="A13" s="345"/>
      <c r="B13" s="37"/>
      <c r="C13" s="37"/>
      <c r="D13" s="37"/>
      <c r="E13" s="37"/>
      <c r="F13" s="37"/>
      <c r="G13" s="37"/>
      <c r="H13" s="37"/>
      <c r="I13" s="349"/>
      <c r="J13" s="37"/>
      <c r="K13" s="37"/>
      <c r="L13" s="37"/>
      <c r="M13" s="37"/>
      <c r="N13" s="347"/>
      <c r="O13" s="37"/>
      <c r="P13" s="345"/>
      <c r="Q13" s="348"/>
      <c r="R13" s="37"/>
      <c r="S13" s="39"/>
      <c r="T13" s="37" t="str">
        <f t="shared" si="1"/>
        <v/>
      </c>
      <c r="U13" s="37" t="str">
        <f t="shared" si="0"/>
        <v/>
      </c>
      <c r="V13" s="37" t="str">
        <f t="shared" si="0"/>
        <v/>
      </c>
      <c r="W13" s="37" t="str">
        <f t="shared" si="0"/>
        <v/>
      </c>
      <c r="X13" s="37" t="str">
        <f t="shared" si="0"/>
        <v/>
      </c>
      <c r="Y13" s="37" t="str">
        <f t="shared" si="0"/>
        <v/>
      </c>
      <c r="Z13" s="37" t="str">
        <f t="shared" si="0"/>
        <v/>
      </c>
      <c r="AA13" s="37" t="str">
        <f t="shared" si="0"/>
        <v/>
      </c>
      <c r="AB13" s="349" t="str">
        <f t="shared" si="0"/>
        <v/>
      </c>
      <c r="AC13" s="37" t="str">
        <f t="shared" si="0"/>
        <v/>
      </c>
      <c r="AD13" s="37" t="str">
        <f t="shared" si="0"/>
        <v/>
      </c>
      <c r="AE13" s="37" t="str">
        <f t="shared" si="0"/>
        <v/>
      </c>
      <c r="AF13" s="37" t="str">
        <f t="shared" si="0"/>
        <v/>
      </c>
      <c r="AG13" s="37" t="str">
        <f t="shared" si="0"/>
        <v/>
      </c>
      <c r="AH13" s="37" t="str">
        <f t="shared" si="0"/>
        <v/>
      </c>
      <c r="AI13" s="37" t="str">
        <f t="shared" si="0"/>
        <v/>
      </c>
      <c r="AJ13" s="37" t="str">
        <f t="shared" si="0"/>
        <v/>
      </c>
      <c r="AK13" s="37" t="str">
        <f t="shared" si="0"/>
        <v/>
      </c>
      <c r="AL13" s="38"/>
    </row>
    <row r="14" spans="1:38">
      <c r="A14" s="345"/>
      <c r="B14" s="37"/>
      <c r="C14" s="37"/>
      <c r="D14" s="37"/>
      <c r="E14" s="37"/>
      <c r="F14" s="37"/>
      <c r="G14" s="37"/>
      <c r="H14" s="37"/>
      <c r="I14" s="349"/>
      <c r="J14" s="37"/>
      <c r="K14" s="37"/>
      <c r="L14" s="37"/>
      <c r="M14" s="37"/>
      <c r="N14" s="347"/>
      <c r="O14" s="37"/>
      <c r="P14" s="345"/>
      <c r="Q14" s="348"/>
      <c r="R14" s="37"/>
      <c r="S14" s="39"/>
      <c r="T14" s="37" t="str">
        <f t="shared" si="1"/>
        <v/>
      </c>
      <c r="U14" s="37" t="str">
        <f t="shared" si="0"/>
        <v/>
      </c>
      <c r="V14" s="37" t="str">
        <f t="shared" si="0"/>
        <v/>
      </c>
      <c r="W14" s="37" t="str">
        <f t="shared" si="0"/>
        <v/>
      </c>
      <c r="X14" s="37" t="str">
        <f t="shared" si="0"/>
        <v/>
      </c>
      <c r="Y14" s="37" t="str">
        <f t="shared" si="0"/>
        <v/>
      </c>
      <c r="Z14" s="37" t="str">
        <f t="shared" si="0"/>
        <v/>
      </c>
      <c r="AA14" s="37" t="str">
        <f t="shared" si="0"/>
        <v/>
      </c>
      <c r="AB14" s="349" t="str">
        <f t="shared" si="0"/>
        <v/>
      </c>
      <c r="AC14" s="37" t="str">
        <f t="shared" si="0"/>
        <v/>
      </c>
      <c r="AD14" s="37" t="str">
        <f t="shared" si="0"/>
        <v/>
      </c>
      <c r="AE14" s="37" t="str">
        <f t="shared" si="0"/>
        <v/>
      </c>
      <c r="AF14" s="37" t="str">
        <f t="shared" si="0"/>
        <v/>
      </c>
      <c r="AG14" s="37" t="str">
        <f t="shared" si="0"/>
        <v/>
      </c>
      <c r="AH14" s="37" t="str">
        <f t="shared" si="0"/>
        <v/>
      </c>
      <c r="AI14" s="37" t="str">
        <f t="shared" si="0"/>
        <v/>
      </c>
      <c r="AJ14" s="37" t="str">
        <f t="shared" si="0"/>
        <v/>
      </c>
      <c r="AK14" s="37" t="str">
        <f t="shared" si="0"/>
        <v/>
      </c>
      <c r="AL14" s="38"/>
    </row>
    <row r="15" spans="1:38">
      <c r="A15" s="345"/>
      <c r="B15" s="37"/>
      <c r="C15" s="37"/>
      <c r="D15" s="37"/>
      <c r="E15" s="37"/>
      <c r="F15" s="37"/>
      <c r="G15" s="37"/>
      <c r="H15" s="37"/>
      <c r="I15" s="349"/>
      <c r="J15" s="37"/>
      <c r="K15" s="37"/>
      <c r="L15" s="37"/>
      <c r="M15" s="37"/>
      <c r="N15" s="347"/>
      <c r="O15" s="37"/>
      <c r="P15" s="345"/>
      <c r="Q15" s="348"/>
      <c r="R15" s="37"/>
      <c r="S15" s="39"/>
      <c r="T15" s="37" t="str">
        <f t="shared" si="1"/>
        <v/>
      </c>
      <c r="U15" s="37" t="str">
        <f t="shared" si="0"/>
        <v/>
      </c>
      <c r="V15" s="37" t="str">
        <f t="shared" si="0"/>
        <v/>
      </c>
      <c r="W15" s="37" t="str">
        <f t="shared" si="0"/>
        <v/>
      </c>
      <c r="X15" s="37" t="str">
        <f t="shared" si="0"/>
        <v/>
      </c>
      <c r="Y15" s="37" t="str">
        <f t="shared" si="0"/>
        <v/>
      </c>
      <c r="Z15" s="37" t="str">
        <f t="shared" si="0"/>
        <v/>
      </c>
      <c r="AA15" s="37" t="str">
        <f t="shared" si="0"/>
        <v/>
      </c>
      <c r="AB15" s="349" t="str">
        <f t="shared" si="0"/>
        <v/>
      </c>
      <c r="AC15" s="37" t="str">
        <f t="shared" si="0"/>
        <v/>
      </c>
      <c r="AD15" s="37" t="str">
        <f t="shared" si="0"/>
        <v/>
      </c>
      <c r="AE15" s="37" t="str">
        <f t="shared" si="0"/>
        <v/>
      </c>
      <c r="AF15" s="37" t="str">
        <f t="shared" si="0"/>
        <v/>
      </c>
      <c r="AG15" s="37" t="str">
        <f t="shared" si="0"/>
        <v/>
      </c>
      <c r="AH15" s="37" t="str">
        <f t="shared" si="0"/>
        <v/>
      </c>
      <c r="AI15" s="37" t="str">
        <f t="shared" si="0"/>
        <v/>
      </c>
      <c r="AJ15" s="37" t="str">
        <f t="shared" si="0"/>
        <v/>
      </c>
      <c r="AK15" s="37" t="str">
        <f t="shared" si="0"/>
        <v/>
      </c>
      <c r="AL15" s="38"/>
    </row>
    <row r="16" spans="1:38">
      <c r="A16" s="345"/>
      <c r="B16" s="37"/>
      <c r="C16" s="37"/>
      <c r="D16" s="37"/>
      <c r="E16" s="37"/>
      <c r="F16" s="37"/>
      <c r="G16" s="37"/>
      <c r="H16" s="37"/>
      <c r="I16" s="349"/>
      <c r="J16" s="37"/>
      <c r="K16" s="37"/>
      <c r="L16" s="37"/>
      <c r="M16" s="37"/>
      <c r="N16" s="347"/>
      <c r="O16" s="37"/>
      <c r="P16" s="345"/>
      <c r="Q16" s="348"/>
      <c r="R16" s="37"/>
      <c r="S16" s="39"/>
      <c r="T16" s="37" t="str">
        <f t="shared" si="1"/>
        <v/>
      </c>
      <c r="U16" s="37" t="str">
        <f t="shared" si="0"/>
        <v/>
      </c>
      <c r="V16" s="37" t="str">
        <f t="shared" si="0"/>
        <v/>
      </c>
      <c r="W16" s="37" t="str">
        <f t="shared" si="0"/>
        <v/>
      </c>
      <c r="X16" s="37" t="str">
        <f t="shared" si="0"/>
        <v/>
      </c>
      <c r="Y16" s="37" t="str">
        <f t="shared" si="0"/>
        <v/>
      </c>
      <c r="Z16" s="37" t="str">
        <f t="shared" si="0"/>
        <v/>
      </c>
      <c r="AA16" s="37" t="str">
        <f t="shared" si="0"/>
        <v/>
      </c>
      <c r="AB16" s="349" t="str">
        <f t="shared" si="0"/>
        <v/>
      </c>
      <c r="AC16" s="37" t="str">
        <f t="shared" si="0"/>
        <v/>
      </c>
      <c r="AD16" s="37" t="str">
        <f t="shared" si="0"/>
        <v/>
      </c>
      <c r="AE16" s="37" t="str">
        <f t="shared" si="0"/>
        <v/>
      </c>
      <c r="AF16" s="37" t="str">
        <f t="shared" si="0"/>
        <v/>
      </c>
      <c r="AG16" s="37" t="str">
        <f t="shared" si="0"/>
        <v/>
      </c>
      <c r="AH16" s="37" t="str">
        <f t="shared" si="0"/>
        <v/>
      </c>
      <c r="AI16" s="37" t="str">
        <f t="shared" si="0"/>
        <v/>
      </c>
      <c r="AJ16" s="37" t="str">
        <f t="shared" si="0"/>
        <v/>
      </c>
      <c r="AK16" s="37" t="str">
        <f t="shared" si="0"/>
        <v/>
      </c>
      <c r="AL16" s="38"/>
    </row>
    <row r="17" spans="1:38">
      <c r="A17" s="345"/>
      <c r="B17" s="37"/>
      <c r="C17" s="37"/>
      <c r="D17" s="37"/>
      <c r="E17" s="37"/>
      <c r="F17" s="37"/>
      <c r="G17" s="37"/>
      <c r="H17" s="37"/>
      <c r="I17" s="349"/>
      <c r="J17" s="37"/>
      <c r="K17" s="37"/>
      <c r="L17" s="37"/>
      <c r="M17" s="37"/>
      <c r="N17" s="347"/>
      <c r="O17" s="37"/>
      <c r="P17" s="345"/>
      <c r="Q17" s="348"/>
      <c r="R17" s="37"/>
      <c r="S17" s="39"/>
      <c r="T17" s="37" t="str">
        <f t="shared" si="1"/>
        <v/>
      </c>
      <c r="U17" s="37" t="str">
        <f t="shared" si="0"/>
        <v/>
      </c>
      <c r="V17" s="37" t="str">
        <f t="shared" si="0"/>
        <v/>
      </c>
      <c r="W17" s="37" t="str">
        <f t="shared" si="0"/>
        <v/>
      </c>
      <c r="X17" s="37" t="str">
        <f t="shared" si="0"/>
        <v/>
      </c>
      <c r="Y17" s="37" t="str">
        <f t="shared" si="0"/>
        <v/>
      </c>
      <c r="Z17" s="37" t="str">
        <f t="shared" si="0"/>
        <v/>
      </c>
      <c r="AA17" s="37" t="str">
        <f t="shared" si="0"/>
        <v/>
      </c>
      <c r="AB17" s="349" t="str">
        <f t="shared" si="0"/>
        <v/>
      </c>
      <c r="AC17" s="37" t="str">
        <f t="shared" si="0"/>
        <v/>
      </c>
      <c r="AD17" s="37" t="str">
        <f t="shared" si="0"/>
        <v/>
      </c>
      <c r="AE17" s="37" t="str">
        <f t="shared" si="0"/>
        <v/>
      </c>
      <c r="AF17" s="37" t="str">
        <f t="shared" si="0"/>
        <v/>
      </c>
      <c r="AG17" s="37" t="str">
        <f t="shared" si="0"/>
        <v/>
      </c>
      <c r="AH17" s="37" t="str">
        <f t="shared" si="0"/>
        <v/>
      </c>
      <c r="AI17" s="37" t="str">
        <f t="shared" si="0"/>
        <v/>
      </c>
      <c r="AJ17" s="37" t="str">
        <f t="shared" si="0"/>
        <v/>
      </c>
      <c r="AK17" s="37" t="str">
        <f t="shared" si="0"/>
        <v/>
      </c>
      <c r="AL17" s="38"/>
    </row>
    <row r="18" spans="1:38">
      <c r="A18" s="345"/>
      <c r="B18" s="37"/>
      <c r="C18" s="37"/>
      <c r="D18" s="37"/>
      <c r="E18" s="37"/>
      <c r="F18" s="37"/>
      <c r="G18" s="37"/>
      <c r="H18" s="37"/>
      <c r="I18" s="349"/>
      <c r="J18" s="37"/>
      <c r="K18" s="37"/>
      <c r="L18" s="37"/>
      <c r="M18" s="37"/>
      <c r="N18" s="347"/>
      <c r="O18" s="37"/>
      <c r="P18" s="345"/>
      <c r="Q18" s="348"/>
      <c r="R18" s="37"/>
      <c r="S18" s="39"/>
      <c r="T18" s="37" t="str">
        <f t="shared" si="1"/>
        <v/>
      </c>
      <c r="U18" s="37" t="str">
        <f t="shared" si="0"/>
        <v/>
      </c>
      <c r="V18" s="37" t="str">
        <f t="shared" si="0"/>
        <v/>
      </c>
      <c r="W18" s="37" t="str">
        <f t="shared" si="0"/>
        <v/>
      </c>
      <c r="X18" s="37" t="str">
        <f t="shared" si="0"/>
        <v/>
      </c>
      <c r="Y18" s="37" t="str">
        <f t="shared" si="0"/>
        <v/>
      </c>
      <c r="Z18" s="37" t="str">
        <f t="shared" si="0"/>
        <v/>
      </c>
      <c r="AA18" s="37" t="str">
        <f t="shared" si="0"/>
        <v/>
      </c>
      <c r="AB18" s="349" t="str">
        <f t="shared" si="0"/>
        <v/>
      </c>
      <c r="AC18" s="37" t="str">
        <f t="shared" si="0"/>
        <v/>
      </c>
      <c r="AD18" s="37" t="str">
        <f t="shared" si="0"/>
        <v/>
      </c>
      <c r="AE18" s="37" t="str">
        <f t="shared" si="0"/>
        <v/>
      </c>
      <c r="AF18" s="37" t="str">
        <f t="shared" si="0"/>
        <v/>
      </c>
      <c r="AG18" s="37" t="str">
        <f t="shared" si="0"/>
        <v/>
      </c>
      <c r="AH18" s="37" t="str">
        <f t="shared" si="0"/>
        <v/>
      </c>
      <c r="AI18" s="37" t="str">
        <f t="shared" si="0"/>
        <v/>
      </c>
      <c r="AJ18" s="37" t="str">
        <f t="shared" si="0"/>
        <v/>
      </c>
      <c r="AK18" s="37" t="str">
        <f t="shared" si="0"/>
        <v/>
      </c>
      <c r="AL18" s="38"/>
    </row>
    <row r="19" spans="1:38">
      <c r="A19" s="345"/>
      <c r="B19" s="37"/>
      <c r="C19" s="37"/>
      <c r="D19" s="37"/>
      <c r="E19" s="37"/>
      <c r="F19" s="37"/>
      <c r="G19" s="37"/>
      <c r="H19" s="37"/>
      <c r="I19" s="349"/>
      <c r="J19" s="37"/>
      <c r="K19" s="37"/>
      <c r="L19" s="37"/>
      <c r="M19" s="37"/>
      <c r="N19" s="347"/>
      <c r="O19" s="37"/>
      <c r="P19" s="345"/>
      <c r="Q19" s="348"/>
      <c r="R19" s="37"/>
      <c r="S19" s="39"/>
      <c r="T19" s="37" t="str">
        <f t="shared" si="1"/>
        <v/>
      </c>
      <c r="U19" s="37" t="str">
        <f t="shared" si="0"/>
        <v/>
      </c>
      <c r="V19" s="37" t="str">
        <f t="shared" si="0"/>
        <v/>
      </c>
      <c r="W19" s="37" t="str">
        <f t="shared" si="0"/>
        <v/>
      </c>
      <c r="X19" s="37" t="str">
        <f t="shared" si="0"/>
        <v/>
      </c>
      <c r="Y19" s="37" t="str">
        <f t="shared" si="0"/>
        <v/>
      </c>
      <c r="Z19" s="37" t="str">
        <f t="shared" si="0"/>
        <v/>
      </c>
      <c r="AA19" s="37" t="str">
        <f t="shared" si="0"/>
        <v/>
      </c>
      <c r="AB19" s="349" t="str">
        <f t="shared" si="0"/>
        <v/>
      </c>
      <c r="AC19" s="37" t="str">
        <f t="shared" si="0"/>
        <v/>
      </c>
      <c r="AD19" s="37" t="str">
        <f t="shared" si="0"/>
        <v/>
      </c>
      <c r="AE19" s="37" t="str">
        <f t="shared" si="0"/>
        <v/>
      </c>
      <c r="AF19" s="37" t="str">
        <f t="shared" si="0"/>
        <v/>
      </c>
      <c r="AG19" s="37" t="str">
        <f t="shared" si="0"/>
        <v/>
      </c>
      <c r="AH19" s="37" t="str">
        <f t="shared" si="0"/>
        <v/>
      </c>
      <c r="AI19" s="37" t="str">
        <f t="shared" si="0"/>
        <v/>
      </c>
      <c r="AJ19" s="37" t="str">
        <f t="shared" si="0"/>
        <v/>
      </c>
      <c r="AK19" s="37" t="str">
        <f t="shared" si="0"/>
        <v/>
      </c>
      <c r="AL19" s="38"/>
    </row>
    <row r="20" spans="1:38">
      <c r="A20" s="345"/>
      <c r="B20" s="37"/>
      <c r="C20" s="37"/>
      <c r="D20" s="37"/>
      <c r="E20" s="37"/>
      <c r="F20" s="37"/>
      <c r="G20" s="37"/>
      <c r="H20" s="37"/>
      <c r="I20" s="349"/>
      <c r="J20" s="37"/>
      <c r="K20" s="37"/>
      <c r="L20" s="37"/>
      <c r="M20" s="37"/>
      <c r="N20" s="347"/>
      <c r="O20" s="37"/>
      <c r="P20" s="345"/>
      <c r="Q20" s="348"/>
      <c r="R20" s="37"/>
      <c r="S20" s="39"/>
      <c r="T20" s="37" t="str">
        <f t="shared" si="1"/>
        <v/>
      </c>
      <c r="U20" s="37" t="str">
        <f t="shared" si="0"/>
        <v/>
      </c>
      <c r="V20" s="37" t="str">
        <f t="shared" si="0"/>
        <v/>
      </c>
      <c r="W20" s="37" t="str">
        <f t="shared" si="0"/>
        <v/>
      </c>
      <c r="X20" s="37" t="str">
        <f t="shared" si="0"/>
        <v/>
      </c>
      <c r="Y20" s="37" t="str">
        <f t="shared" si="0"/>
        <v/>
      </c>
      <c r="Z20" s="37" t="str">
        <f t="shared" si="0"/>
        <v/>
      </c>
      <c r="AA20" s="37" t="str">
        <f t="shared" si="0"/>
        <v/>
      </c>
      <c r="AB20" s="349" t="str">
        <f t="shared" si="0"/>
        <v/>
      </c>
      <c r="AC20" s="37" t="str">
        <f t="shared" si="0"/>
        <v/>
      </c>
      <c r="AD20" s="37" t="str">
        <f t="shared" si="0"/>
        <v/>
      </c>
      <c r="AE20" s="37" t="str">
        <f t="shared" si="0"/>
        <v/>
      </c>
      <c r="AF20" s="37" t="str">
        <f t="shared" si="0"/>
        <v/>
      </c>
      <c r="AG20" s="37" t="str">
        <f t="shared" si="0"/>
        <v/>
      </c>
      <c r="AH20" s="37" t="str">
        <f t="shared" si="0"/>
        <v/>
      </c>
      <c r="AI20" s="37" t="str">
        <f t="shared" si="0"/>
        <v/>
      </c>
      <c r="AJ20" s="37" t="str">
        <f t="shared" si="0"/>
        <v/>
      </c>
      <c r="AK20" s="37" t="str">
        <f t="shared" si="0"/>
        <v/>
      </c>
      <c r="AL20" s="38"/>
    </row>
    <row r="21" spans="1:38">
      <c r="A21" s="345"/>
      <c r="B21" s="37"/>
      <c r="C21" s="37"/>
      <c r="D21" s="37"/>
      <c r="E21" s="37"/>
      <c r="F21" s="37"/>
      <c r="G21" s="37"/>
      <c r="H21" s="37"/>
      <c r="I21" s="349"/>
      <c r="J21" s="37"/>
      <c r="K21" s="37"/>
      <c r="L21" s="37"/>
      <c r="M21" s="37"/>
      <c r="N21" s="347"/>
      <c r="O21" s="37"/>
      <c r="P21" s="345"/>
      <c r="Q21" s="348"/>
      <c r="R21" s="37"/>
      <c r="S21" s="39"/>
      <c r="T21" s="37" t="str">
        <f t="shared" si="1"/>
        <v/>
      </c>
      <c r="U21" s="37" t="str">
        <f t="shared" si="0"/>
        <v/>
      </c>
      <c r="V21" s="37" t="str">
        <f t="shared" si="0"/>
        <v/>
      </c>
      <c r="W21" s="37" t="str">
        <f t="shared" si="0"/>
        <v/>
      </c>
      <c r="X21" s="37" t="str">
        <f t="shared" si="0"/>
        <v/>
      </c>
      <c r="Y21" s="37" t="str">
        <f t="shared" si="0"/>
        <v/>
      </c>
      <c r="Z21" s="37" t="str">
        <f t="shared" si="0"/>
        <v/>
      </c>
      <c r="AA21" s="37" t="str">
        <f t="shared" si="0"/>
        <v/>
      </c>
      <c r="AB21" s="349" t="str">
        <f t="shared" si="0"/>
        <v/>
      </c>
      <c r="AC21" s="37" t="str">
        <f t="shared" si="0"/>
        <v/>
      </c>
      <c r="AD21" s="37" t="str">
        <f t="shared" si="0"/>
        <v/>
      </c>
      <c r="AE21" s="37" t="str">
        <f t="shared" si="0"/>
        <v/>
      </c>
      <c r="AF21" s="37" t="str">
        <f t="shared" si="0"/>
        <v/>
      </c>
      <c r="AG21" s="37" t="str">
        <f t="shared" si="0"/>
        <v/>
      </c>
      <c r="AH21" s="37" t="str">
        <f t="shared" si="0"/>
        <v/>
      </c>
      <c r="AI21" s="37" t="str">
        <f t="shared" si="0"/>
        <v/>
      </c>
      <c r="AJ21" s="37" t="str">
        <f t="shared" si="0"/>
        <v/>
      </c>
      <c r="AK21" s="37" t="str">
        <f t="shared" si="0"/>
        <v/>
      </c>
      <c r="AL21" s="38"/>
    </row>
    <row r="22" spans="1:38">
      <c r="A22" s="345"/>
      <c r="B22" s="37"/>
      <c r="C22" s="37"/>
      <c r="D22" s="37"/>
      <c r="E22" s="37"/>
      <c r="F22" s="37"/>
      <c r="G22" s="37"/>
      <c r="H22" s="37"/>
      <c r="I22" s="349"/>
      <c r="J22" s="37"/>
      <c r="K22" s="37"/>
      <c r="L22" s="37"/>
      <c r="M22" s="37"/>
      <c r="N22" s="347"/>
      <c r="O22" s="37"/>
      <c r="P22" s="345"/>
      <c r="Q22" s="348"/>
      <c r="R22" s="37"/>
      <c r="S22" s="39"/>
      <c r="T22" s="37" t="str">
        <f t="shared" si="1"/>
        <v/>
      </c>
      <c r="U22" s="37" t="str">
        <f t="shared" si="0"/>
        <v/>
      </c>
      <c r="V22" s="37" t="str">
        <f t="shared" si="0"/>
        <v/>
      </c>
      <c r="W22" s="37" t="str">
        <f t="shared" si="0"/>
        <v/>
      </c>
      <c r="X22" s="37" t="str">
        <f t="shared" si="0"/>
        <v/>
      </c>
      <c r="Y22" s="37" t="str">
        <f t="shared" si="0"/>
        <v/>
      </c>
      <c r="Z22" s="37" t="str">
        <f t="shared" si="0"/>
        <v/>
      </c>
      <c r="AA22" s="37" t="str">
        <f t="shared" si="0"/>
        <v/>
      </c>
      <c r="AB22" s="349" t="str">
        <f t="shared" si="0"/>
        <v/>
      </c>
      <c r="AC22" s="37" t="str">
        <f t="shared" si="0"/>
        <v/>
      </c>
      <c r="AD22" s="37" t="str">
        <f t="shared" si="0"/>
        <v/>
      </c>
      <c r="AE22" s="37" t="str">
        <f t="shared" si="0"/>
        <v/>
      </c>
      <c r="AF22" s="37" t="str">
        <f t="shared" si="0"/>
        <v/>
      </c>
      <c r="AG22" s="37" t="str">
        <f t="shared" si="0"/>
        <v/>
      </c>
      <c r="AH22" s="37" t="str">
        <f t="shared" si="0"/>
        <v/>
      </c>
      <c r="AI22" s="37" t="str">
        <f t="shared" si="0"/>
        <v/>
      </c>
      <c r="AJ22" s="37" t="str">
        <f t="shared" si="0"/>
        <v/>
      </c>
      <c r="AK22" s="37" t="str">
        <f t="shared" si="0"/>
        <v/>
      </c>
      <c r="AL22" s="38"/>
    </row>
    <row r="23" spans="1:38">
      <c r="A23" s="345"/>
      <c r="B23" s="37"/>
      <c r="C23" s="37"/>
      <c r="D23" s="37"/>
      <c r="E23" s="37"/>
      <c r="F23" s="37"/>
      <c r="G23" s="37"/>
      <c r="H23" s="37"/>
      <c r="I23" s="349"/>
      <c r="J23" s="37"/>
      <c r="K23" s="37"/>
      <c r="L23" s="37"/>
      <c r="M23" s="37"/>
      <c r="N23" s="347"/>
      <c r="O23" s="37"/>
      <c r="P23" s="345"/>
      <c r="Q23" s="348"/>
      <c r="R23" s="37"/>
      <c r="S23" s="39"/>
      <c r="T23" s="37" t="str">
        <f t="shared" si="1"/>
        <v/>
      </c>
      <c r="U23" s="37" t="str">
        <f t="shared" ref="U23:U86" si="2">+IF(B23="","",B23)</f>
        <v/>
      </c>
      <c r="V23" s="37" t="str">
        <f t="shared" ref="V23:V86" si="3">+IF(C23="","",C23)</f>
        <v/>
      </c>
      <c r="W23" s="37" t="str">
        <f t="shared" ref="W23:W86" si="4">+IF(D23="","",D23)</f>
        <v/>
      </c>
      <c r="X23" s="37" t="str">
        <f t="shared" ref="X23:X86" si="5">+IF(E23="","",E23)</f>
        <v/>
      </c>
      <c r="Y23" s="37" t="str">
        <f t="shared" ref="Y23:Y86" si="6">+IF(F23="","",F23)</f>
        <v/>
      </c>
      <c r="Z23" s="37" t="str">
        <f t="shared" ref="Z23:Z86" si="7">+IF(G23="","",G23)</f>
        <v/>
      </c>
      <c r="AA23" s="37" t="str">
        <f t="shared" ref="AA23:AA86" si="8">+IF(H23="","",H23)</f>
        <v/>
      </c>
      <c r="AB23" s="349" t="str">
        <f t="shared" ref="AB23:AB86" si="9">+IF(I23="","",I23)</f>
        <v/>
      </c>
      <c r="AC23" s="37" t="str">
        <f t="shared" ref="AC23:AC86" si="10">+IF(J23="","",J23)</f>
        <v/>
      </c>
      <c r="AD23" s="37" t="str">
        <f t="shared" ref="AD23:AD86" si="11">+IF(K23="","",K23)</f>
        <v/>
      </c>
      <c r="AE23" s="37" t="str">
        <f t="shared" ref="AE23:AE86" si="12">+IF(L23="","",L23)</f>
        <v/>
      </c>
      <c r="AF23" s="37" t="str">
        <f t="shared" ref="AF23:AF86" si="13">+IF(M23="","",M23)</f>
        <v/>
      </c>
      <c r="AG23" s="37" t="str">
        <f t="shared" ref="AG23:AG86" si="14">+IF(N23="","",N23)</f>
        <v/>
      </c>
      <c r="AH23" s="37" t="str">
        <f t="shared" ref="AH23:AH86" si="15">+IF(O23="","",O23)</f>
        <v/>
      </c>
      <c r="AI23" s="37" t="str">
        <f t="shared" ref="AI23:AI86" si="16">+IF(P23="","",P23)</f>
        <v/>
      </c>
      <c r="AJ23" s="37" t="str">
        <f t="shared" ref="AJ23:AJ86" si="17">+IF(Q23="","",Q23)</f>
        <v/>
      </c>
      <c r="AK23" s="37" t="str">
        <f t="shared" ref="AK23:AK86" si="18">+IF(R23="","",R23)</f>
        <v/>
      </c>
      <c r="AL23" s="38"/>
    </row>
    <row r="24" spans="1:38">
      <c r="A24" s="345"/>
      <c r="B24" s="37"/>
      <c r="C24" s="37"/>
      <c r="D24" s="37"/>
      <c r="E24" s="37"/>
      <c r="F24" s="37"/>
      <c r="G24" s="37"/>
      <c r="H24" s="37"/>
      <c r="I24" s="349"/>
      <c r="J24" s="37"/>
      <c r="K24" s="37"/>
      <c r="L24" s="37"/>
      <c r="M24" s="37"/>
      <c r="N24" s="347"/>
      <c r="O24" s="37"/>
      <c r="P24" s="345"/>
      <c r="Q24" s="348"/>
      <c r="R24" s="37"/>
      <c r="S24" s="39"/>
      <c r="T24" s="37" t="str">
        <f t="shared" si="1"/>
        <v/>
      </c>
      <c r="U24" s="37" t="str">
        <f t="shared" si="2"/>
        <v/>
      </c>
      <c r="V24" s="37" t="str">
        <f t="shared" si="3"/>
        <v/>
      </c>
      <c r="W24" s="37" t="str">
        <f t="shared" si="4"/>
        <v/>
      </c>
      <c r="X24" s="37" t="str">
        <f t="shared" si="5"/>
        <v/>
      </c>
      <c r="Y24" s="37" t="str">
        <f t="shared" si="6"/>
        <v/>
      </c>
      <c r="Z24" s="37" t="str">
        <f t="shared" si="7"/>
        <v/>
      </c>
      <c r="AA24" s="37" t="str">
        <f t="shared" si="8"/>
        <v/>
      </c>
      <c r="AB24" s="349" t="str">
        <f t="shared" si="9"/>
        <v/>
      </c>
      <c r="AC24" s="37" t="str">
        <f t="shared" si="10"/>
        <v/>
      </c>
      <c r="AD24" s="37" t="str">
        <f t="shared" si="11"/>
        <v/>
      </c>
      <c r="AE24" s="37" t="str">
        <f t="shared" si="12"/>
        <v/>
      </c>
      <c r="AF24" s="37" t="str">
        <f t="shared" si="13"/>
        <v/>
      </c>
      <c r="AG24" s="37" t="str">
        <f t="shared" si="14"/>
        <v/>
      </c>
      <c r="AH24" s="37" t="str">
        <f t="shared" si="15"/>
        <v/>
      </c>
      <c r="AI24" s="37" t="str">
        <f t="shared" si="16"/>
        <v/>
      </c>
      <c r="AJ24" s="37" t="str">
        <f t="shared" si="17"/>
        <v/>
      </c>
      <c r="AK24" s="37" t="str">
        <f t="shared" si="18"/>
        <v/>
      </c>
      <c r="AL24" s="38"/>
    </row>
    <row r="25" spans="1:38">
      <c r="A25" s="345"/>
      <c r="B25" s="37"/>
      <c r="C25" s="37"/>
      <c r="D25" s="37"/>
      <c r="E25" s="37"/>
      <c r="F25" s="37"/>
      <c r="G25" s="37"/>
      <c r="H25" s="37"/>
      <c r="I25" s="349"/>
      <c r="J25" s="37"/>
      <c r="K25" s="37"/>
      <c r="L25" s="37"/>
      <c r="M25" s="37"/>
      <c r="N25" s="347"/>
      <c r="O25" s="37"/>
      <c r="P25" s="345"/>
      <c r="Q25" s="348"/>
      <c r="R25" s="37"/>
      <c r="S25" s="39"/>
      <c r="T25" s="37" t="str">
        <f t="shared" si="1"/>
        <v/>
      </c>
      <c r="U25" s="37" t="str">
        <f t="shared" si="2"/>
        <v/>
      </c>
      <c r="V25" s="37" t="str">
        <f t="shared" si="3"/>
        <v/>
      </c>
      <c r="W25" s="37" t="str">
        <f t="shared" si="4"/>
        <v/>
      </c>
      <c r="X25" s="37" t="str">
        <f t="shared" si="5"/>
        <v/>
      </c>
      <c r="Y25" s="37" t="str">
        <f t="shared" si="6"/>
        <v/>
      </c>
      <c r="Z25" s="37" t="str">
        <f t="shared" si="7"/>
        <v/>
      </c>
      <c r="AA25" s="37" t="str">
        <f t="shared" si="8"/>
        <v/>
      </c>
      <c r="AB25" s="349" t="str">
        <f t="shared" si="9"/>
        <v/>
      </c>
      <c r="AC25" s="37" t="str">
        <f t="shared" si="10"/>
        <v/>
      </c>
      <c r="AD25" s="37" t="str">
        <f t="shared" si="11"/>
        <v/>
      </c>
      <c r="AE25" s="37" t="str">
        <f t="shared" si="12"/>
        <v/>
      </c>
      <c r="AF25" s="37" t="str">
        <f t="shared" si="13"/>
        <v/>
      </c>
      <c r="AG25" s="37" t="str">
        <f t="shared" si="14"/>
        <v/>
      </c>
      <c r="AH25" s="37" t="str">
        <f t="shared" si="15"/>
        <v/>
      </c>
      <c r="AI25" s="37" t="str">
        <f t="shared" si="16"/>
        <v/>
      </c>
      <c r="AJ25" s="37" t="str">
        <f t="shared" si="17"/>
        <v/>
      </c>
      <c r="AK25" s="37" t="str">
        <f t="shared" si="18"/>
        <v/>
      </c>
      <c r="AL25" s="38"/>
    </row>
    <row r="26" spans="1:38">
      <c r="A26" s="345"/>
      <c r="B26" s="37"/>
      <c r="C26" s="37"/>
      <c r="D26" s="37"/>
      <c r="E26" s="37"/>
      <c r="F26" s="37"/>
      <c r="G26" s="37"/>
      <c r="H26" s="37"/>
      <c r="I26" s="349"/>
      <c r="J26" s="37"/>
      <c r="K26" s="37"/>
      <c r="L26" s="37"/>
      <c r="M26" s="37"/>
      <c r="N26" s="347"/>
      <c r="O26" s="37"/>
      <c r="P26" s="345"/>
      <c r="Q26" s="348"/>
      <c r="R26" s="37"/>
      <c r="S26" s="39"/>
      <c r="T26" s="37" t="str">
        <f t="shared" si="1"/>
        <v/>
      </c>
      <c r="U26" s="37" t="str">
        <f t="shared" si="2"/>
        <v/>
      </c>
      <c r="V26" s="37" t="str">
        <f t="shared" si="3"/>
        <v/>
      </c>
      <c r="W26" s="37" t="str">
        <f t="shared" si="4"/>
        <v/>
      </c>
      <c r="X26" s="37" t="str">
        <f t="shared" si="5"/>
        <v/>
      </c>
      <c r="Y26" s="37" t="str">
        <f t="shared" si="6"/>
        <v/>
      </c>
      <c r="Z26" s="37" t="str">
        <f t="shared" si="7"/>
        <v/>
      </c>
      <c r="AA26" s="37" t="str">
        <f t="shared" si="8"/>
        <v/>
      </c>
      <c r="AB26" s="349" t="str">
        <f t="shared" si="9"/>
        <v/>
      </c>
      <c r="AC26" s="37" t="str">
        <f t="shared" si="10"/>
        <v/>
      </c>
      <c r="AD26" s="37" t="str">
        <f t="shared" si="11"/>
        <v/>
      </c>
      <c r="AE26" s="37" t="str">
        <f t="shared" si="12"/>
        <v/>
      </c>
      <c r="AF26" s="37" t="str">
        <f t="shared" si="13"/>
        <v/>
      </c>
      <c r="AG26" s="37" t="str">
        <f t="shared" si="14"/>
        <v/>
      </c>
      <c r="AH26" s="37" t="str">
        <f t="shared" si="15"/>
        <v/>
      </c>
      <c r="AI26" s="37" t="str">
        <f t="shared" si="16"/>
        <v/>
      </c>
      <c r="AJ26" s="37" t="str">
        <f t="shared" si="17"/>
        <v/>
      </c>
      <c r="AK26" s="37" t="str">
        <f t="shared" si="18"/>
        <v/>
      </c>
      <c r="AL26" s="38"/>
    </row>
    <row r="27" spans="1:38">
      <c r="A27" s="345"/>
      <c r="B27" s="37"/>
      <c r="C27" s="37"/>
      <c r="D27" s="37"/>
      <c r="E27" s="37"/>
      <c r="F27" s="37"/>
      <c r="G27" s="37"/>
      <c r="H27" s="37"/>
      <c r="I27" s="349"/>
      <c r="J27" s="37"/>
      <c r="K27" s="37"/>
      <c r="L27" s="37"/>
      <c r="M27" s="37"/>
      <c r="N27" s="347"/>
      <c r="O27" s="37"/>
      <c r="P27" s="345"/>
      <c r="Q27" s="348"/>
      <c r="R27" s="37"/>
      <c r="S27" s="39"/>
      <c r="T27" s="37" t="str">
        <f t="shared" si="1"/>
        <v/>
      </c>
      <c r="U27" s="37" t="str">
        <f t="shared" si="2"/>
        <v/>
      </c>
      <c r="V27" s="37" t="str">
        <f t="shared" si="3"/>
        <v/>
      </c>
      <c r="W27" s="37" t="str">
        <f t="shared" si="4"/>
        <v/>
      </c>
      <c r="X27" s="37" t="str">
        <f t="shared" si="5"/>
        <v/>
      </c>
      <c r="Y27" s="37" t="str">
        <f t="shared" si="6"/>
        <v/>
      </c>
      <c r="Z27" s="37" t="str">
        <f t="shared" si="7"/>
        <v/>
      </c>
      <c r="AA27" s="37" t="str">
        <f t="shared" si="8"/>
        <v/>
      </c>
      <c r="AB27" s="349" t="str">
        <f t="shared" si="9"/>
        <v/>
      </c>
      <c r="AC27" s="37" t="str">
        <f t="shared" si="10"/>
        <v/>
      </c>
      <c r="AD27" s="37" t="str">
        <f t="shared" si="11"/>
        <v/>
      </c>
      <c r="AE27" s="37" t="str">
        <f t="shared" si="12"/>
        <v/>
      </c>
      <c r="AF27" s="37" t="str">
        <f t="shared" si="13"/>
        <v/>
      </c>
      <c r="AG27" s="37" t="str">
        <f t="shared" si="14"/>
        <v/>
      </c>
      <c r="AH27" s="37" t="str">
        <f t="shared" si="15"/>
        <v/>
      </c>
      <c r="AI27" s="37" t="str">
        <f t="shared" si="16"/>
        <v/>
      </c>
      <c r="AJ27" s="37" t="str">
        <f t="shared" si="17"/>
        <v/>
      </c>
      <c r="AK27" s="37" t="str">
        <f t="shared" si="18"/>
        <v/>
      </c>
      <c r="AL27" s="38"/>
    </row>
    <row r="28" spans="1:38">
      <c r="A28" s="345"/>
      <c r="B28" s="37"/>
      <c r="C28" s="37"/>
      <c r="D28" s="37"/>
      <c r="E28" s="37"/>
      <c r="F28" s="37"/>
      <c r="G28" s="37"/>
      <c r="H28" s="37"/>
      <c r="I28" s="349"/>
      <c r="J28" s="37"/>
      <c r="K28" s="37"/>
      <c r="L28" s="37"/>
      <c r="M28" s="37"/>
      <c r="N28" s="347"/>
      <c r="O28" s="37"/>
      <c r="P28" s="345"/>
      <c r="Q28" s="348"/>
      <c r="R28" s="37"/>
      <c r="S28" s="39"/>
      <c r="T28" s="37" t="str">
        <f t="shared" si="1"/>
        <v/>
      </c>
      <c r="U28" s="37" t="str">
        <f t="shared" si="2"/>
        <v/>
      </c>
      <c r="V28" s="37" t="str">
        <f t="shared" si="3"/>
        <v/>
      </c>
      <c r="W28" s="37" t="str">
        <f t="shared" si="4"/>
        <v/>
      </c>
      <c r="X28" s="37" t="str">
        <f t="shared" si="5"/>
        <v/>
      </c>
      <c r="Y28" s="37" t="str">
        <f t="shared" si="6"/>
        <v/>
      </c>
      <c r="Z28" s="37" t="str">
        <f t="shared" si="7"/>
        <v/>
      </c>
      <c r="AA28" s="37" t="str">
        <f t="shared" si="8"/>
        <v/>
      </c>
      <c r="AB28" s="349" t="str">
        <f t="shared" si="9"/>
        <v/>
      </c>
      <c r="AC28" s="37" t="str">
        <f t="shared" si="10"/>
        <v/>
      </c>
      <c r="AD28" s="37" t="str">
        <f t="shared" si="11"/>
        <v/>
      </c>
      <c r="AE28" s="37" t="str">
        <f t="shared" si="12"/>
        <v/>
      </c>
      <c r="AF28" s="37" t="str">
        <f t="shared" si="13"/>
        <v/>
      </c>
      <c r="AG28" s="37" t="str">
        <f t="shared" si="14"/>
        <v/>
      </c>
      <c r="AH28" s="37" t="str">
        <f t="shared" si="15"/>
        <v/>
      </c>
      <c r="AI28" s="37" t="str">
        <f t="shared" si="16"/>
        <v/>
      </c>
      <c r="AJ28" s="37" t="str">
        <f t="shared" si="17"/>
        <v/>
      </c>
      <c r="AK28" s="37" t="str">
        <f t="shared" si="18"/>
        <v/>
      </c>
      <c r="AL28" s="38"/>
    </row>
    <row r="29" spans="1:38">
      <c r="A29" s="345"/>
      <c r="B29" s="37"/>
      <c r="C29" s="37"/>
      <c r="D29" s="37"/>
      <c r="E29" s="37"/>
      <c r="F29" s="37"/>
      <c r="G29" s="37"/>
      <c r="H29" s="37"/>
      <c r="I29" s="349"/>
      <c r="J29" s="37"/>
      <c r="K29" s="37"/>
      <c r="L29" s="37"/>
      <c r="M29" s="37"/>
      <c r="N29" s="347"/>
      <c r="O29" s="37"/>
      <c r="P29" s="345"/>
      <c r="Q29" s="348"/>
      <c r="R29" s="37"/>
      <c r="S29" s="39"/>
      <c r="T29" s="37" t="str">
        <f t="shared" si="1"/>
        <v/>
      </c>
      <c r="U29" s="37" t="str">
        <f t="shared" si="2"/>
        <v/>
      </c>
      <c r="V29" s="37" t="str">
        <f t="shared" si="3"/>
        <v/>
      </c>
      <c r="W29" s="37" t="str">
        <f t="shared" si="4"/>
        <v/>
      </c>
      <c r="X29" s="37" t="str">
        <f t="shared" si="5"/>
        <v/>
      </c>
      <c r="Y29" s="37" t="str">
        <f t="shared" si="6"/>
        <v/>
      </c>
      <c r="Z29" s="37" t="str">
        <f t="shared" si="7"/>
        <v/>
      </c>
      <c r="AA29" s="37" t="str">
        <f t="shared" si="8"/>
        <v/>
      </c>
      <c r="AB29" s="349" t="str">
        <f t="shared" si="9"/>
        <v/>
      </c>
      <c r="AC29" s="37" t="str">
        <f t="shared" si="10"/>
        <v/>
      </c>
      <c r="AD29" s="37" t="str">
        <f t="shared" si="11"/>
        <v/>
      </c>
      <c r="AE29" s="37" t="str">
        <f t="shared" si="12"/>
        <v/>
      </c>
      <c r="AF29" s="37" t="str">
        <f t="shared" si="13"/>
        <v/>
      </c>
      <c r="AG29" s="37" t="str">
        <f t="shared" si="14"/>
        <v/>
      </c>
      <c r="AH29" s="37" t="str">
        <f t="shared" si="15"/>
        <v/>
      </c>
      <c r="AI29" s="37" t="str">
        <f t="shared" si="16"/>
        <v/>
      </c>
      <c r="AJ29" s="37" t="str">
        <f t="shared" si="17"/>
        <v/>
      </c>
      <c r="AK29" s="37" t="str">
        <f t="shared" si="18"/>
        <v/>
      </c>
      <c r="AL29" s="38"/>
    </row>
    <row r="30" spans="1:38">
      <c r="A30" s="345"/>
      <c r="B30" s="37"/>
      <c r="C30" s="37"/>
      <c r="D30" s="37"/>
      <c r="E30" s="37"/>
      <c r="F30" s="37"/>
      <c r="G30" s="37"/>
      <c r="H30" s="37"/>
      <c r="I30" s="349"/>
      <c r="J30" s="37"/>
      <c r="K30" s="37"/>
      <c r="L30" s="37"/>
      <c r="M30" s="37"/>
      <c r="N30" s="347"/>
      <c r="O30" s="37"/>
      <c r="P30" s="345"/>
      <c r="Q30" s="348"/>
      <c r="R30" s="37"/>
      <c r="S30" s="39"/>
      <c r="T30" s="37" t="str">
        <f t="shared" si="1"/>
        <v/>
      </c>
      <c r="U30" s="37" t="str">
        <f t="shared" si="2"/>
        <v/>
      </c>
      <c r="V30" s="37" t="str">
        <f t="shared" si="3"/>
        <v/>
      </c>
      <c r="W30" s="37" t="str">
        <f t="shared" si="4"/>
        <v/>
      </c>
      <c r="X30" s="37" t="str">
        <f t="shared" si="5"/>
        <v/>
      </c>
      <c r="Y30" s="37" t="str">
        <f t="shared" si="6"/>
        <v/>
      </c>
      <c r="Z30" s="37" t="str">
        <f t="shared" si="7"/>
        <v/>
      </c>
      <c r="AA30" s="37" t="str">
        <f t="shared" si="8"/>
        <v/>
      </c>
      <c r="AB30" s="349" t="str">
        <f t="shared" si="9"/>
        <v/>
      </c>
      <c r="AC30" s="37" t="str">
        <f t="shared" si="10"/>
        <v/>
      </c>
      <c r="AD30" s="37" t="str">
        <f t="shared" si="11"/>
        <v/>
      </c>
      <c r="AE30" s="37" t="str">
        <f t="shared" si="12"/>
        <v/>
      </c>
      <c r="AF30" s="37" t="str">
        <f t="shared" si="13"/>
        <v/>
      </c>
      <c r="AG30" s="37" t="str">
        <f t="shared" si="14"/>
        <v/>
      </c>
      <c r="AH30" s="37" t="str">
        <f t="shared" si="15"/>
        <v/>
      </c>
      <c r="AI30" s="37" t="str">
        <f t="shared" si="16"/>
        <v/>
      </c>
      <c r="AJ30" s="37" t="str">
        <f t="shared" si="17"/>
        <v/>
      </c>
      <c r="AK30" s="37" t="str">
        <f t="shared" si="18"/>
        <v/>
      </c>
      <c r="AL30" s="38"/>
    </row>
    <row r="31" spans="1:38">
      <c r="A31" s="345"/>
      <c r="B31" s="37"/>
      <c r="C31" s="37"/>
      <c r="D31" s="37"/>
      <c r="E31" s="37"/>
      <c r="F31" s="37"/>
      <c r="G31" s="37"/>
      <c r="H31" s="37"/>
      <c r="I31" s="349"/>
      <c r="J31" s="37"/>
      <c r="K31" s="37"/>
      <c r="L31" s="37"/>
      <c r="M31" s="37"/>
      <c r="N31" s="347"/>
      <c r="O31" s="37"/>
      <c r="P31" s="345"/>
      <c r="Q31" s="348"/>
      <c r="R31" s="37"/>
      <c r="S31" s="39"/>
      <c r="T31" s="37" t="str">
        <f t="shared" si="1"/>
        <v/>
      </c>
      <c r="U31" s="37" t="str">
        <f t="shared" si="2"/>
        <v/>
      </c>
      <c r="V31" s="37" t="str">
        <f t="shared" si="3"/>
        <v/>
      </c>
      <c r="W31" s="37" t="str">
        <f t="shared" si="4"/>
        <v/>
      </c>
      <c r="X31" s="37" t="str">
        <f t="shared" si="5"/>
        <v/>
      </c>
      <c r="Y31" s="37" t="str">
        <f t="shared" si="6"/>
        <v/>
      </c>
      <c r="Z31" s="37" t="str">
        <f t="shared" si="7"/>
        <v/>
      </c>
      <c r="AA31" s="37" t="str">
        <f t="shared" si="8"/>
        <v/>
      </c>
      <c r="AB31" s="349" t="str">
        <f t="shared" si="9"/>
        <v/>
      </c>
      <c r="AC31" s="37" t="str">
        <f t="shared" si="10"/>
        <v/>
      </c>
      <c r="AD31" s="37" t="str">
        <f t="shared" si="11"/>
        <v/>
      </c>
      <c r="AE31" s="37" t="str">
        <f t="shared" si="12"/>
        <v/>
      </c>
      <c r="AF31" s="37" t="str">
        <f t="shared" si="13"/>
        <v/>
      </c>
      <c r="AG31" s="37" t="str">
        <f t="shared" si="14"/>
        <v/>
      </c>
      <c r="AH31" s="37" t="str">
        <f t="shared" si="15"/>
        <v/>
      </c>
      <c r="AI31" s="37" t="str">
        <f t="shared" si="16"/>
        <v/>
      </c>
      <c r="AJ31" s="37" t="str">
        <f t="shared" si="17"/>
        <v/>
      </c>
      <c r="AK31" s="37" t="str">
        <f t="shared" si="18"/>
        <v/>
      </c>
      <c r="AL31" s="38"/>
    </row>
    <row r="32" spans="1:38">
      <c r="A32" s="345"/>
      <c r="B32" s="37"/>
      <c r="C32" s="37"/>
      <c r="D32" s="37"/>
      <c r="E32" s="37"/>
      <c r="F32" s="37"/>
      <c r="G32" s="37"/>
      <c r="H32" s="37"/>
      <c r="I32" s="349"/>
      <c r="J32" s="37"/>
      <c r="K32" s="37"/>
      <c r="L32" s="37"/>
      <c r="M32" s="37"/>
      <c r="N32" s="347"/>
      <c r="O32" s="37"/>
      <c r="P32" s="345"/>
      <c r="Q32" s="348"/>
      <c r="R32" s="37"/>
      <c r="S32" s="39"/>
      <c r="T32" s="37" t="str">
        <f t="shared" si="1"/>
        <v/>
      </c>
      <c r="U32" s="37" t="str">
        <f t="shared" si="2"/>
        <v/>
      </c>
      <c r="V32" s="37" t="str">
        <f t="shared" si="3"/>
        <v/>
      </c>
      <c r="W32" s="37" t="str">
        <f t="shared" si="4"/>
        <v/>
      </c>
      <c r="X32" s="37" t="str">
        <f t="shared" si="5"/>
        <v/>
      </c>
      <c r="Y32" s="37" t="str">
        <f t="shared" si="6"/>
        <v/>
      </c>
      <c r="Z32" s="37" t="str">
        <f t="shared" si="7"/>
        <v/>
      </c>
      <c r="AA32" s="37" t="str">
        <f t="shared" si="8"/>
        <v/>
      </c>
      <c r="AB32" s="349" t="str">
        <f t="shared" si="9"/>
        <v/>
      </c>
      <c r="AC32" s="37" t="str">
        <f t="shared" si="10"/>
        <v/>
      </c>
      <c r="AD32" s="37" t="str">
        <f t="shared" si="11"/>
        <v/>
      </c>
      <c r="AE32" s="37" t="str">
        <f t="shared" si="12"/>
        <v/>
      </c>
      <c r="AF32" s="37" t="str">
        <f t="shared" si="13"/>
        <v/>
      </c>
      <c r="AG32" s="37" t="str">
        <f t="shared" si="14"/>
        <v/>
      </c>
      <c r="AH32" s="37" t="str">
        <f t="shared" si="15"/>
        <v/>
      </c>
      <c r="AI32" s="37" t="str">
        <f t="shared" si="16"/>
        <v/>
      </c>
      <c r="AJ32" s="37" t="str">
        <f t="shared" si="17"/>
        <v/>
      </c>
      <c r="AK32" s="37" t="str">
        <f t="shared" si="18"/>
        <v/>
      </c>
      <c r="AL32" s="38"/>
    </row>
    <row r="33" spans="1:38">
      <c r="A33" s="345"/>
      <c r="B33" s="37"/>
      <c r="C33" s="37"/>
      <c r="D33" s="37"/>
      <c r="E33" s="37"/>
      <c r="F33" s="37"/>
      <c r="G33" s="37"/>
      <c r="H33" s="37"/>
      <c r="I33" s="349"/>
      <c r="J33" s="37"/>
      <c r="K33" s="37"/>
      <c r="L33" s="37"/>
      <c r="M33" s="37"/>
      <c r="N33" s="347"/>
      <c r="O33" s="37"/>
      <c r="P33" s="345"/>
      <c r="Q33" s="348"/>
      <c r="R33" s="37"/>
      <c r="S33" s="39"/>
      <c r="T33" s="37" t="str">
        <f t="shared" si="1"/>
        <v/>
      </c>
      <c r="U33" s="37" t="str">
        <f t="shared" si="2"/>
        <v/>
      </c>
      <c r="V33" s="37" t="str">
        <f t="shared" si="3"/>
        <v/>
      </c>
      <c r="W33" s="37" t="str">
        <f t="shared" si="4"/>
        <v/>
      </c>
      <c r="X33" s="37" t="str">
        <f t="shared" si="5"/>
        <v/>
      </c>
      <c r="Y33" s="37" t="str">
        <f t="shared" si="6"/>
        <v/>
      </c>
      <c r="Z33" s="37" t="str">
        <f t="shared" si="7"/>
        <v/>
      </c>
      <c r="AA33" s="37" t="str">
        <f t="shared" si="8"/>
        <v/>
      </c>
      <c r="AB33" s="349" t="str">
        <f t="shared" si="9"/>
        <v/>
      </c>
      <c r="AC33" s="37" t="str">
        <f t="shared" si="10"/>
        <v/>
      </c>
      <c r="AD33" s="37" t="str">
        <f t="shared" si="11"/>
        <v/>
      </c>
      <c r="AE33" s="37" t="str">
        <f t="shared" si="12"/>
        <v/>
      </c>
      <c r="AF33" s="37" t="str">
        <f t="shared" si="13"/>
        <v/>
      </c>
      <c r="AG33" s="37" t="str">
        <f t="shared" si="14"/>
        <v/>
      </c>
      <c r="AH33" s="37" t="str">
        <f t="shared" si="15"/>
        <v/>
      </c>
      <c r="AI33" s="37" t="str">
        <f t="shared" si="16"/>
        <v/>
      </c>
      <c r="AJ33" s="37" t="str">
        <f t="shared" si="17"/>
        <v/>
      </c>
      <c r="AK33" s="37" t="str">
        <f t="shared" si="18"/>
        <v/>
      </c>
      <c r="AL33" s="38"/>
    </row>
    <row r="34" spans="1:38">
      <c r="A34" s="345"/>
      <c r="B34" s="37"/>
      <c r="C34" s="37"/>
      <c r="D34" s="37"/>
      <c r="E34" s="37"/>
      <c r="F34" s="37"/>
      <c r="G34" s="37"/>
      <c r="H34" s="37"/>
      <c r="I34" s="349"/>
      <c r="J34" s="37"/>
      <c r="K34" s="37"/>
      <c r="L34" s="37"/>
      <c r="M34" s="37"/>
      <c r="N34" s="347"/>
      <c r="O34" s="37"/>
      <c r="P34" s="345"/>
      <c r="Q34" s="348"/>
      <c r="R34" s="37"/>
      <c r="S34" s="39"/>
      <c r="T34" s="37" t="str">
        <f t="shared" si="1"/>
        <v/>
      </c>
      <c r="U34" s="37" t="str">
        <f t="shared" si="2"/>
        <v/>
      </c>
      <c r="V34" s="37" t="str">
        <f t="shared" si="3"/>
        <v/>
      </c>
      <c r="W34" s="37" t="str">
        <f t="shared" si="4"/>
        <v/>
      </c>
      <c r="X34" s="37" t="str">
        <f t="shared" si="5"/>
        <v/>
      </c>
      <c r="Y34" s="37" t="str">
        <f t="shared" si="6"/>
        <v/>
      </c>
      <c r="Z34" s="37" t="str">
        <f t="shared" si="7"/>
        <v/>
      </c>
      <c r="AA34" s="37" t="str">
        <f t="shared" si="8"/>
        <v/>
      </c>
      <c r="AB34" s="349" t="str">
        <f t="shared" si="9"/>
        <v/>
      </c>
      <c r="AC34" s="37" t="str">
        <f t="shared" si="10"/>
        <v/>
      </c>
      <c r="AD34" s="37" t="str">
        <f t="shared" si="11"/>
        <v/>
      </c>
      <c r="AE34" s="37" t="str">
        <f t="shared" si="12"/>
        <v/>
      </c>
      <c r="AF34" s="37" t="str">
        <f t="shared" si="13"/>
        <v/>
      </c>
      <c r="AG34" s="37" t="str">
        <f t="shared" si="14"/>
        <v/>
      </c>
      <c r="AH34" s="37" t="str">
        <f t="shared" si="15"/>
        <v/>
      </c>
      <c r="AI34" s="37" t="str">
        <f t="shared" si="16"/>
        <v/>
      </c>
      <c r="AJ34" s="37" t="str">
        <f t="shared" si="17"/>
        <v/>
      </c>
      <c r="AK34" s="37" t="str">
        <f t="shared" si="18"/>
        <v/>
      </c>
      <c r="AL34" s="38"/>
    </row>
    <row r="35" spans="1:38">
      <c r="A35" s="345"/>
      <c r="B35" s="37"/>
      <c r="C35" s="37"/>
      <c r="D35" s="37"/>
      <c r="E35" s="37"/>
      <c r="F35" s="37"/>
      <c r="G35" s="37"/>
      <c r="H35" s="37"/>
      <c r="I35" s="349"/>
      <c r="J35" s="37"/>
      <c r="K35" s="37"/>
      <c r="L35" s="37"/>
      <c r="M35" s="37"/>
      <c r="N35" s="347"/>
      <c r="O35" s="37"/>
      <c r="P35" s="345"/>
      <c r="Q35" s="348"/>
      <c r="R35" s="37"/>
      <c r="S35" s="39"/>
      <c r="T35" s="37" t="str">
        <f t="shared" si="1"/>
        <v/>
      </c>
      <c r="U35" s="37" t="str">
        <f t="shared" si="2"/>
        <v/>
      </c>
      <c r="V35" s="37" t="str">
        <f t="shared" si="3"/>
        <v/>
      </c>
      <c r="W35" s="37" t="str">
        <f t="shared" si="4"/>
        <v/>
      </c>
      <c r="X35" s="37" t="str">
        <f t="shared" si="5"/>
        <v/>
      </c>
      <c r="Y35" s="37" t="str">
        <f t="shared" si="6"/>
        <v/>
      </c>
      <c r="Z35" s="37" t="str">
        <f t="shared" si="7"/>
        <v/>
      </c>
      <c r="AA35" s="37" t="str">
        <f t="shared" si="8"/>
        <v/>
      </c>
      <c r="AB35" s="349" t="str">
        <f t="shared" si="9"/>
        <v/>
      </c>
      <c r="AC35" s="37" t="str">
        <f t="shared" si="10"/>
        <v/>
      </c>
      <c r="AD35" s="37" t="str">
        <f t="shared" si="11"/>
        <v/>
      </c>
      <c r="AE35" s="37" t="str">
        <f t="shared" si="12"/>
        <v/>
      </c>
      <c r="AF35" s="37" t="str">
        <f t="shared" si="13"/>
        <v/>
      </c>
      <c r="AG35" s="37" t="str">
        <f t="shared" si="14"/>
        <v/>
      </c>
      <c r="AH35" s="37" t="str">
        <f t="shared" si="15"/>
        <v/>
      </c>
      <c r="AI35" s="37" t="str">
        <f t="shared" si="16"/>
        <v/>
      </c>
      <c r="AJ35" s="37" t="str">
        <f t="shared" si="17"/>
        <v/>
      </c>
      <c r="AK35" s="37" t="str">
        <f t="shared" si="18"/>
        <v/>
      </c>
      <c r="AL35" s="38"/>
    </row>
    <row r="36" spans="1:38">
      <c r="A36" s="345"/>
      <c r="B36" s="37"/>
      <c r="C36" s="37"/>
      <c r="D36" s="37"/>
      <c r="E36" s="37"/>
      <c r="F36" s="37"/>
      <c r="G36" s="37"/>
      <c r="H36" s="37"/>
      <c r="I36" s="349"/>
      <c r="J36" s="37"/>
      <c r="K36" s="37"/>
      <c r="L36" s="37"/>
      <c r="M36" s="37"/>
      <c r="N36" s="347"/>
      <c r="O36" s="37"/>
      <c r="P36" s="345"/>
      <c r="Q36" s="348"/>
      <c r="R36" s="37"/>
      <c r="S36" s="39"/>
      <c r="T36" s="37" t="str">
        <f t="shared" si="1"/>
        <v/>
      </c>
      <c r="U36" s="37" t="str">
        <f t="shared" si="2"/>
        <v/>
      </c>
      <c r="V36" s="37" t="str">
        <f t="shared" si="3"/>
        <v/>
      </c>
      <c r="W36" s="37" t="str">
        <f t="shared" si="4"/>
        <v/>
      </c>
      <c r="X36" s="37" t="str">
        <f t="shared" si="5"/>
        <v/>
      </c>
      <c r="Y36" s="37" t="str">
        <f t="shared" si="6"/>
        <v/>
      </c>
      <c r="Z36" s="37" t="str">
        <f t="shared" si="7"/>
        <v/>
      </c>
      <c r="AA36" s="37" t="str">
        <f t="shared" si="8"/>
        <v/>
      </c>
      <c r="AB36" s="349" t="str">
        <f t="shared" si="9"/>
        <v/>
      </c>
      <c r="AC36" s="37" t="str">
        <f t="shared" si="10"/>
        <v/>
      </c>
      <c r="AD36" s="37" t="str">
        <f t="shared" si="11"/>
        <v/>
      </c>
      <c r="AE36" s="37" t="str">
        <f t="shared" si="12"/>
        <v/>
      </c>
      <c r="AF36" s="37" t="str">
        <f t="shared" si="13"/>
        <v/>
      </c>
      <c r="AG36" s="37" t="str">
        <f t="shared" si="14"/>
        <v/>
      </c>
      <c r="AH36" s="37" t="str">
        <f t="shared" si="15"/>
        <v/>
      </c>
      <c r="AI36" s="37" t="str">
        <f t="shared" si="16"/>
        <v/>
      </c>
      <c r="AJ36" s="37" t="str">
        <f t="shared" si="17"/>
        <v/>
      </c>
      <c r="AK36" s="37" t="str">
        <f t="shared" si="18"/>
        <v/>
      </c>
      <c r="AL36" s="38"/>
    </row>
    <row r="37" spans="1:38">
      <c r="A37" s="345"/>
      <c r="B37" s="37"/>
      <c r="C37" s="37"/>
      <c r="D37" s="37"/>
      <c r="E37" s="37"/>
      <c r="F37" s="37"/>
      <c r="G37" s="37"/>
      <c r="H37" s="37"/>
      <c r="I37" s="349"/>
      <c r="J37" s="37"/>
      <c r="K37" s="37"/>
      <c r="L37" s="37"/>
      <c r="M37" s="37"/>
      <c r="N37" s="347"/>
      <c r="O37" s="37"/>
      <c r="P37" s="345"/>
      <c r="Q37" s="348"/>
      <c r="R37" s="37"/>
      <c r="S37" s="39"/>
      <c r="T37" s="37" t="str">
        <f t="shared" si="1"/>
        <v/>
      </c>
      <c r="U37" s="37" t="str">
        <f t="shared" si="2"/>
        <v/>
      </c>
      <c r="V37" s="37" t="str">
        <f t="shared" si="3"/>
        <v/>
      </c>
      <c r="W37" s="37" t="str">
        <f t="shared" si="4"/>
        <v/>
      </c>
      <c r="X37" s="37" t="str">
        <f t="shared" si="5"/>
        <v/>
      </c>
      <c r="Y37" s="37" t="str">
        <f t="shared" si="6"/>
        <v/>
      </c>
      <c r="Z37" s="37" t="str">
        <f t="shared" si="7"/>
        <v/>
      </c>
      <c r="AA37" s="37" t="str">
        <f t="shared" si="8"/>
        <v/>
      </c>
      <c r="AB37" s="349" t="str">
        <f t="shared" si="9"/>
        <v/>
      </c>
      <c r="AC37" s="37" t="str">
        <f t="shared" si="10"/>
        <v/>
      </c>
      <c r="AD37" s="37" t="str">
        <f t="shared" si="11"/>
        <v/>
      </c>
      <c r="AE37" s="37" t="str">
        <f t="shared" si="12"/>
        <v/>
      </c>
      <c r="AF37" s="37" t="str">
        <f t="shared" si="13"/>
        <v/>
      </c>
      <c r="AG37" s="37" t="str">
        <f t="shared" si="14"/>
        <v/>
      </c>
      <c r="AH37" s="37" t="str">
        <f t="shared" si="15"/>
        <v/>
      </c>
      <c r="AI37" s="37" t="str">
        <f t="shared" si="16"/>
        <v/>
      </c>
      <c r="AJ37" s="37" t="str">
        <f t="shared" si="17"/>
        <v/>
      </c>
      <c r="AK37" s="37" t="str">
        <f t="shared" si="18"/>
        <v/>
      </c>
      <c r="AL37" s="38"/>
    </row>
    <row r="38" spans="1:38">
      <c r="A38" s="345"/>
      <c r="B38" s="37"/>
      <c r="C38" s="37"/>
      <c r="D38" s="37"/>
      <c r="E38" s="37"/>
      <c r="F38" s="37"/>
      <c r="G38" s="37"/>
      <c r="H38" s="37"/>
      <c r="I38" s="349"/>
      <c r="J38" s="37"/>
      <c r="K38" s="37"/>
      <c r="L38" s="37"/>
      <c r="M38" s="37"/>
      <c r="N38" s="347"/>
      <c r="O38" s="37"/>
      <c r="P38" s="345"/>
      <c r="Q38" s="348"/>
      <c r="R38" s="37"/>
      <c r="S38" s="39"/>
      <c r="T38" s="37" t="str">
        <f t="shared" si="1"/>
        <v/>
      </c>
      <c r="U38" s="37" t="str">
        <f t="shared" si="2"/>
        <v/>
      </c>
      <c r="V38" s="37" t="str">
        <f t="shared" si="3"/>
        <v/>
      </c>
      <c r="W38" s="37" t="str">
        <f t="shared" si="4"/>
        <v/>
      </c>
      <c r="X38" s="37" t="str">
        <f t="shared" si="5"/>
        <v/>
      </c>
      <c r="Y38" s="37" t="str">
        <f t="shared" si="6"/>
        <v/>
      </c>
      <c r="Z38" s="37" t="str">
        <f t="shared" si="7"/>
        <v/>
      </c>
      <c r="AA38" s="37" t="str">
        <f t="shared" si="8"/>
        <v/>
      </c>
      <c r="AB38" s="349" t="str">
        <f t="shared" si="9"/>
        <v/>
      </c>
      <c r="AC38" s="37" t="str">
        <f t="shared" si="10"/>
        <v/>
      </c>
      <c r="AD38" s="37" t="str">
        <f t="shared" si="11"/>
        <v/>
      </c>
      <c r="AE38" s="37" t="str">
        <f t="shared" si="12"/>
        <v/>
      </c>
      <c r="AF38" s="37" t="str">
        <f t="shared" si="13"/>
        <v/>
      </c>
      <c r="AG38" s="37" t="str">
        <f t="shared" si="14"/>
        <v/>
      </c>
      <c r="AH38" s="37" t="str">
        <f t="shared" si="15"/>
        <v/>
      </c>
      <c r="AI38" s="37" t="str">
        <f t="shared" si="16"/>
        <v/>
      </c>
      <c r="AJ38" s="37" t="str">
        <f t="shared" si="17"/>
        <v/>
      </c>
      <c r="AK38" s="37" t="str">
        <f t="shared" si="18"/>
        <v/>
      </c>
      <c r="AL38" s="38"/>
    </row>
    <row r="39" spans="1:38">
      <c r="A39" s="345"/>
      <c r="B39" s="37"/>
      <c r="C39" s="37"/>
      <c r="D39" s="37"/>
      <c r="E39" s="37"/>
      <c r="F39" s="37"/>
      <c r="G39" s="37"/>
      <c r="H39" s="37"/>
      <c r="I39" s="349"/>
      <c r="J39" s="37"/>
      <c r="K39" s="37"/>
      <c r="L39" s="37"/>
      <c r="M39" s="37"/>
      <c r="N39" s="347"/>
      <c r="O39" s="37"/>
      <c r="P39" s="345"/>
      <c r="Q39" s="348"/>
      <c r="R39" s="37"/>
      <c r="S39" s="39"/>
      <c r="T39" s="37" t="str">
        <f t="shared" si="1"/>
        <v/>
      </c>
      <c r="U39" s="37" t="str">
        <f t="shared" si="2"/>
        <v/>
      </c>
      <c r="V39" s="37" t="str">
        <f t="shared" si="3"/>
        <v/>
      </c>
      <c r="W39" s="37" t="str">
        <f t="shared" si="4"/>
        <v/>
      </c>
      <c r="X39" s="37" t="str">
        <f t="shared" si="5"/>
        <v/>
      </c>
      <c r="Y39" s="37" t="str">
        <f t="shared" si="6"/>
        <v/>
      </c>
      <c r="Z39" s="37" t="str">
        <f t="shared" si="7"/>
        <v/>
      </c>
      <c r="AA39" s="37" t="str">
        <f t="shared" si="8"/>
        <v/>
      </c>
      <c r="AB39" s="349" t="str">
        <f t="shared" si="9"/>
        <v/>
      </c>
      <c r="AC39" s="37" t="str">
        <f t="shared" si="10"/>
        <v/>
      </c>
      <c r="AD39" s="37" t="str">
        <f t="shared" si="11"/>
        <v/>
      </c>
      <c r="AE39" s="37" t="str">
        <f t="shared" si="12"/>
        <v/>
      </c>
      <c r="AF39" s="37" t="str">
        <f t="shared" si="13"/>
        <v/>
      </c>
      <c r="AG39" s="37" t="str">
        <f t="shared" si="14"/>
        <v/>
      </c>
      <c r="AH39" s="37" t="str">
        <f t="shared" si="15"/>
        <v/>
      </c>
      <c r="AI39" s="37" t="str">
        <f t="shared" si="16"/>
        <v/>
      </c>
      <c r="AJ39" s="37" t="str">
        <f t="shared" si="17"/>
        <v/>
      </c>
      <c r="AK39" s="37" t="str">
        <f t="shared" si="18"/>
        <v/>
      </c>
      <c r="AL39" s="38"/>
    </row>
    <row r="40" spans="1:38">
      <c r="A40" s="345"/>
      <c r="B40" s="37"/>
      <c r="C40" s="37"/>
      <c r="D40" s="37"/>
      <c r="E40" s="37"/>
      <c r="F40" s="37"/>
      <c r="G40" s="37"/>
      <c r="H40" s="37"/>
      <c r="I40" s="349"/>
      <c r="J40" s="37"/>
      <c r="K40" s="37"/>
      <c r="L40" s="37"/>
      <c r="M40" s="37"/>
      <c r="N40" s="347"/>
      <c r="O40" s="37"/>
      <c r="P40" s="345"/>
      <c r="Q40" s="348"/>
      <c r="R40" s="37"/>
      <c r="S40" s="39"/>
      <c r="T40" s="37" t="str">
        <f t="shared" si="1"/>
        <v/>
      </c>
      <c r="U40" s="37" t="str">
        <f t="shared" si="2"/>
        <v/>
      </c>
      <c r="V40" s="37" t="str">
        <f t="shared" si="3"/>
        <v/>
      </c>
      <c r="W40" s="37" t="str">
        <f t="shared" si="4"/>
        <v/>
      </c>
      <c r="X40" s="37" t="str">
        <f t="shared" si="5"/>
        <v/>
      </c>
      <c r="Y40" s="37" t="str">
        <f t="shared" si="6"/>
        <v/>
      </c>
      <c r="Z40" s="37" t="str">
        <f t="shared" si="7"/>
        <v/>
      </c>
      <c r="AA40" s="37" t="str">
        <f t="shared" si="8"/>
        <v/>
      </c>
      <c r="AB40" s="349" t="str">
        <f t="shared" si="9"/>
        <v/>
      </c>
      <c r="AC40" s="37" t="str">
        <f t="shared" si="10"/>
        <v/>
      </c>
      <c r="AD40" s="37" t="str">
        <f t="shared" si="11"/>
        <v/>
      </c>
      <c r="AE40" s="37" t="str">
        <f t="shared" si="12"/>
        <v/>
      </c>
      <c r="AF40" s="37" t="str">
        <f t="shared" si="13"/>
        <v/>
      </c>
      <c r="AG40" s="37" t="str">
        <f t="shared" si="14"/>
        <v/>
      </c>
      <c r="AH40" s="37" t="str">
        <f t="shared" si="15"/>
        <v/>
      </c>
      <c r="AI40" s="37" t="str">
        <f t="shared" si="16"/>
        <v/>
      </c>
      <c r="AJ40" s="37" t="str">
        <f t="shared" si="17"/>
        <v/>
      </c>
      <c r="AK40" s="37" t="str">
        <f t="shared" si="18"/>
        <v/>
      </c>
      <c r="AL40" s="38"/>
    </row>
    <row r="41" spans="1:38">
      <c r="A41" s="345"/>
      <c r="B41" s="37"/>
      <c r="C41" s="37"/>
      <c r="D41" s="37"/>
      <c r="E41" s="37"/>
      <c r="F41" s="37"/>
      <c r="G41" s="37"/>
      <c r="H41" s="37"/>
      <c r="I41" s="349"/>
      <c r="J41" s="37"/>
      <c r="K41" s="37"/>
      <c r="L41" s="37"/>
      <c r="M41" s="37"/>
      <c r="N41" s="347"/>
      <c r="O41" s="37"/>
      <c r="P41" s="345"/>
      <c r="Q41" s="348"/>
      <c r="R41" s="37"/>
      <c r="S41" s="39"/>
      <c r="T41" s="37" t="str">
        <f t="shared" si="1"/>
        <v/>
      </c>
      <c r="U41" s="37" t="str">
        <f t="shared" si="2"/>
        <v/>
      </c>
      <c r="V41" s="37" t="str">
        <f t="shared" si="3"/>
        <v/>
      </c>
      <c r="W41" s="37" t="str">
        <f t="shared" si="4"/>
        <v/>
      </c>
      <c r="X41" s="37" t="str">
        <f t="shared" si="5"/>
        <v/>
      </c>
      <c r="Y41" s="37" t="str">
        <f t="shared" si="6"/>
        <v/>
      </c>
      <c r="Z41" s="37" t="str">
        <f t="shared" si="7"/>
        <v/>
      </c>
      <c r="AA41" s="37" t="str">
        <f t="shared" si="8"/>
        <v/>
      </c>
      <c r="AB41" s="349" t="str">
        <f t="shared" si="9"/>
        <v/>
      </c>
      <c r="AC41" s="37" t="str">
        <f t="shared" si="10"/>
        <v/>
      </c>
      <c r="AD41" s="37" t="str">
        <f t="shared" si="11"/>
        <v/>
      </c>
      <c r="AE41" s="37" t="str">
        <f t="shared" si="12"/>
        <v/>
      </c>
      <c r="AF41" s="37" t="str">
        <f t="shared" si="13"/>
        <v/>
      </c>
      <c r="AG41" s="37" t="str">
        <f t="shared" si="14"/>
        <v/>
      </c>
      <c r="AH41" s="37" t="str">
        <f t="shared" si="15"/>
        <v/>
      </c>
      <c r="AI41" s="37" t="str">
        <f t="shared" si="16"/>
        <v/>
      </c>
      <c r="AJ41" s="37" t="str">
        <f t="shared" si="17"/>
        <v/>
      </c>
      <c r="AK41" s="37" t="str">
        <f t="shared" si="18"/>
        <v/>
      </c>
      <c r="AL41" s="38"/>
    </row>
    <row r="42" spans="1:38">
      <c r="A42" s="345"/>
      <c r="B42" s="37"/>
      <c r="C42" s="37"/>
      <c r="D42" s="37"/>
      <c r="E42" s="37"/>
      <c r="F42" s="37"/>
      <c r="G42" s="37"/>
      <c r="H42" s="37"/>
      <c r="I42" s="349"/>
      <c r="J42" s="37"/>
      <c r="K42" s="37"/>
      <c r="L42" s="37"/>
      <c r="M42" s="37"/>
      <c r="N42" s="347"/>
      <c r="O42" s="37"/>
      <c r="P42" s="345"/>
      <c r="Q42" s="348"/>
      <c r="R42" s="37"/>
      <c r="S42" s="39"/>
      <c r="T42" s="37" t="str">
        <f t="shared" si="1"/>
        <v/>
      </c>
      <c r="U42" s="37" t="str">
        <f t="shared" si="2"/>
        <v/>
      </c>
      <c r="V42" s="37" t="str">
        <f t="shared" si="3"/>
        <v/>
      </c>
      <c r="W42" s="37" t="str">
        <f t="shared" si="4"/>
        <v/>
      </c>
      <c r="X42" s="37" t="str">
        <f t="shared" si="5"/>
        <v/>
      </c>
      <c r="Y42" s="37" t="str">
        <f t="shared" si="6"/>
        <v/>
      </c>
      <c r="Z42" s="37" t="str">
        <f t="shared" si="7"/>
        <v/>
      </c>
      <c r="AA42" s="37" t="str">
        <f t="shared" si="8"/>
        <v/>
      </c>
      <c r="AB42" s="349" t="str">
        <f t="shared" si="9"/>
        <v/>
      </c>
      <c r="AC42" s="37" t="str">
        <f t="shared" si="10"/>
        <v/>
      </c>
      <c r="AD42" s="37" t="str">
        <f t="shared" si="11"/>
        <v/>
      </c>
      <c r="AE42" s="37" t="str">
        <f t="shared" si="12"/>
        <v/>
      </c>
      <c r="AF42" s="37" t="str">
        <f t="shared" si="13"/>
        <v/>
      </c>
      <c r="AG42" s="37" t="str">
        <f t="shared" si="14"/>
        <v/>
      </c>
      <c r="AH42" s="37" t="str">
        <f t="shared" si="15"/>
        <v/>
      </c>
      <c r="AI42" s="37" t="str">
        <f t="shared" si="16"/>
        <v/>
      </c>
      <c r="AJ42" s="37" t="str">
        <f t="shared" si="17"/>
        <v/>
      </c>
      <c r="AK42" s="37" t="str">
        <f t="shared" si="18"/>
        <v/>
      </c>
      <c r="AL42" s="38"/>
    </row>
    <row r="43" spans="1:38">
      <c r="A43" s="345"/>
      <c r="B43" s="37"/>
      <c r="C43" s="37"/>
      <c r="D43" s="37"/>
      <c r="E43" s="37"/>
      <c r="F43" s="37"/>
      <c r="G43" s="37"/>
      <c r="H43" s="37"/>
      <c r="I43" s="349"/>
      <c r="J43" s="37"/>
      <c r="K43" s="37"/>
      <c r="L43" s="37"/>
      <c r="M43" s="37"/>
      <c r="N43" s="347"/>
      <c r="O43" s="37"/>
      <c r="P43" s="345"/>
      <c r="Q43" s="348"/>
      <c r="R43" s="37"/>
      <c r="S43" s="39"/>
      <c r="T43" s="37" t="str">
        <f t="shared" si="1"/>
        <v/>
      </c>
      <c r="U43" s="37" t="str">
        <f t="shared" si="2"/>
        <v/>
      </c>
      <c r="V43" s="37" t="str">
        <f t="shared" si="3"/>
        <v/>
      </c>
      <c r="W43" s="37" t="str">
        <f t="shared" si="4"/>
        <v/>
      </c>
      <c r="X43" s="37" t="str">
        <f t="shared" si="5"/>
        <v/>
      </c>
      <c r="Y43" s="37" t="str">
        <f t="shared" si="6"/>
        <v/>
      </c>
      <c r="Z43" s="37" t="str">
        <f t="shared" si="7"/>
        <v/>
      </c>
      <c r="AA43" s="37" t="str">
        <f t="shared" si="8"/>
        <v/>
      </c>
      <c r="AB43" s="349" t="str">
        <f t="shared" si="9"/>
        <v/>
      </c>
      <c r="AC43" s="37" t="str">
        <f t="shared" si="10"/>
        <v/>
      </c>
      <c r="AD43" s="37" t="str">
        <f t="shared" si="11"/>
        <v/>
      </c>
      <c r="AE43" s="37" t="str">
        <f t="shared" si="12"/>
        <v/>
      </c>
      <c r="AF43" s="37" t="str">
        <f t="shared" si="13"/>
        <v/>
      </c>
      <c r="AG43" s="37" t="str">
        <f t="shared" si="14"/>
        <v/>
      </c>
      <c r="AH43" s="37" t="str">
        <f t="shared" si="15"/>
        <v/>
      </c>
      <c r="AI43" s="37" t="str">
        <f t="shared" si="16"/>
        <v/>
      </c>
      <c r="AJ43" s="37" t="str">
        <f t="shared" si="17"/>
        <v/>
      </c>
      <c r="AK43" s="37" t="str">
        <f t="shared" si="18"/>
        <v/>
      </c>
      <c r="AL43" s="38"/>
    </row>
    <row r="44" spans="1:38">
      <c r="A44" s="345"/>
      <c r="B44" s="37"/>
      <c r="C44" s="37"/>
      <c r="D44" s="37"/>
      <c r="E44" s="37"/>
      <c r="F44" s="37"/>
      <c r="G44" s="37"/>
      <c r="H44" s="37"/>
      <c r="I44" s="349"/>
      <c r="J44" s="37"/>
      <c r="K44" s="37"/>
      <c r="L44" s="37"/>
      <c r="M44" s="37"/>
      <c r="N44" s="347"/>
      <c r="O44" s="37"/>
      <c r="P44" s="345"/>
      <c r="Q44" s="348"/>
      <c r="R44" s="37"/>
      <c r="S44" s="39"/>
      <c r="T44" s="37" t="str">
        <f t="shared" si="1"/>
        <v/>
      </c>
      <c r="U44" s="37" t="str">
        <f t="shared" si="2"/>
        <v/>
      </c>
      <c r="V44" s="37" t="str">
        <f t="shared" si="3"/>
        <v/>
      </c>
      <c r="W44" s="37" t="str">
        <f t="shared" si="4"/>
        <v/>
      </c>
      <c r="X44" s="37" t="str">
        <f t="shared" si="5"/>
        <v/>
      </c>
      <c r="Y44" s="37" t="str">
        <f t="shared" si="6"/>
        <v/>
      </c>
      <c r="Z44" s="37" t="str">
        <f t="shared" si="7"/>
        <v/>
      </c>
      <c r="AA44" s="37" t="str">
        <f t="shared" si="8"/>
        <v/>
      </c>
      <c r="AB44" s="349" t="str">
        <f t="shared" si="9"/>
        <v/>
      </c>
      <c r="AC44" s="37" t="str">
        <f t="shared" si="10"/>
        <v/>
      </c>
      <c r="AD44" s="37" t="str">
        <f t="shared" si="11"/>
        <v/>
      </c>
      <c r="AE44" s="37" t="str">
        <f t="shared" si="12"/>
        <v/>
      </c>
      <c r="AF44" s="37" t="str">
        <f t="shared" si="13"/>
        <v/>
      </c>
      <c r="AG44" s="37" t="str">
        <f t="shared" si="14"/>
        <v/>
      </c>
      <c r="AH44" s="37" t="str">
        <f t="shared" si="15"/>
        <v/>
      </c>
      <c r="AI44" s="37" t="str">
        <f t="shared" si="16"/>
        <v/>
      </c>
      <c r="AJ44" s="37" t="str">
        <f t="shared" si="17"/>
        <v/>
      </c>
      <c r="AK44" s="37" t="str">
        <f t="shared" si="18"/>
        <v/>
      </c>
      <c r="AL44" s="38"/>
    </row>
    <row r="45" spans="1:38">
      <c r="A45" s="345"/>
      <c r="B45" s="37"/>
      <c r="C45" s="37"/>
      <c r="D45" s="37"/>
      <c r="E45" s="37"/>
      <c r="F45" s="37"/>
      <c r="G45" s="37"/>
      <c r="H45" s="37"/>
      <c r="I45" s="349"/>
      <c r="J45" s="37"/>
      <c r="K45" s="37"/>
      <c r="L45" s="37"/>
      <c r="M45" s="37"/>
      <c r="N45" s="347"/>
      <c r="O45" s="37"/>
      <c r="P45" s="345"/>
      <c r="Q45" s="348"/>
      <c r="R45" s="37"/>
      <c r="S45" s="39"/>
      <c r="T45" s="37" t="str">
        <f t="shared" si="1"/>
        <v/>
      </c>
      <c r="U45" s="37" t="str">
        <f t="shared" si="2"/>
        <v/>
      </c>
      <c r="V45" s="37" t="str">
        <f t="shared" si="3"/>
        <v/>
      </c>
      <c r="W45" s="37" t="str">
        <f t="shared" si="4"/>
        <v/>
      </c>
      <c r="X45" s="37" t="str">
        <f t="shared" si="5"/>
        <v/>
      </c>
      <c r="Y45" s="37" t="str">
        <f t="shared" si="6"/>
        <v/>
      </c>
      <c r="Z45" s="37" t="str">
        <f t="shared" si="7"/>
        <v/>
      </c>
      <c r="AA45" s="37" t="str">
        <f t="shared" si="8"/>
        <v/>
      </c>
      <c r="AB45" s="349" t="str">
        <f t="shared" si="9"/>
        <v/>
      </c>
      <c r="AC45" s="37" t="str">
        <f t="shared" si="10"/>
        <v/>
      </c>
      <c r="AD45" s="37" t="str">
        <f t="shared" si="11"/>
        <v/>
      </c>
      <c r="AE45" s="37" t="str">
        <f t="shared" si="12"/>
        <v/>
      </c>
      <c r="AF45" s="37" t="str">
        <f t="shared" si="13"/>
        <v/>
      </c>
      <c r="AG45" s="37" t="str">
        <f t="shared" si="14"/>
        <v/>
      </c>
      <c r="AH45" s="37" t="str">
        <f t="shared" si="15"/>
        <v/>
      </c>
      <c r="AI45" s="37" t="str">
        <f t="shared" si="16"/>
        <v/>
      </c>
      <c r="AJ45" s="37" t="str">
        <f t="shared" si="17"/>
        <v/>
      </c>
      <c r="AK45" s="37" t="str">
        <f t="shared" si="18"/>
        <v/>
      </c>
      <c r="AL45" s="38"/>
    </row>
    <row r="46" spans="1:38">
      <c r="A46" s="345"/>
      <c r="B46" s="37"/>
      <c r="C46" s="37"/>
      <c r="D46" s="37"/>
      <c r="E46" s="37"/>
      <c r="F46" s="37"/>
      <c r="G46" s="37"/>
      <c r="H46" s="37"/>
      <c r="I46" s="349"/>
      <c r="J46" s="37"/>
      <c r="K46" s="37"/>
      <c r="L46" s="37"/>
      <c r="M46" s="37"/>
      <c r="N46" s="347"/>
      <c r="O46" s="37"/>
      <c r="P46" s="345"/>
      <c r="Q46" s="348"/>
      <c r="R46" s="37"/>
      <c r="S46" s="39"/>
      <c r="T46" s="37" t="str">
        <f t="shared" si="1"/>
        <v/>
      </c>
      <c r="U46" s="37" t="str">
        <f t="shared" si="2"/>
        <v/>
      </c>
      <c r="V46" s="37" t="str">
        <f t="shared" si="3"/>
        <v/>
      </c>
      <c r="W46" s="37" t="str">
        <f t="shared" si="4"/>
        <v/>
      </c>
      <c r="X46" s="37" t="str">
        <f t="shared" si="5"/>
        <v/>
      </c>
      <c r="Y46" s="37" t="str">
        <f t="shared" si="6"/>
        <v/>
      </c>
      <c r="Z46" s="37" t="str">
        <f t="shared" si="7"/>
        <v/>
      </c>
      <c r="AA46" s="37" t="str">
        <f t="shared" si="8"/>
        <v/>
      </c>
      <c r="AB46" s="349" t="str">
        <f t="shared" si="9"/>
        <v/>
      </c>
      <c r="AC46" s="37" t="str">
        <f t="shared" si="10"/>
        <v/>
      </c>
      <c r="AD46" s="37" t="str">
        <f t="shared" si="11"/>
        <v/>
      </c>
      <c r="AE46" s="37" t="str">
        <f t="shared" si="12"/>
        <v/>
      </c>
      <c r="AF46" s="37" t="str">
        <f t="shared" si="13"/>
        <v/>
      </c>
      <c r="AG46" s="37" t="str">
        <f t="shared" si="14"/>
        <v/>
      </c>
      <c r="AH46" s="37" t="str">
        <f t="shared" si="15"/>
        <v/>
      </c>
      <c r="AI46" s="37" t="str">
        <f t="shared" si="16"/>
        <v/>
      </c>
      <c r="AJ46" s="37" t="str">
        <f t="shared" si="17"/>
        <v/>
      </c>
      <c r="AK46" s="37" t="str">
        <f t="shared" si="18"/>
        <v/>
      </c>
      <c r="AL46" s="38"/>
    </row>
    <row r="47" spans="1:38">
      <c r="A47" s="345"/>
      <c r="B47" s="37"/>
      <c r="C47" s="37"/>
      <c r="D47" s="37"/>
      <c r="E47" s="37"/>
      <c r="F47" s="37"/>
      <c r="G47" s="37"/>
      <c r="H47" s="37"/>
      <c r="I47" s="349"/>
      <c r="J47" s="37"/>
      <c r="K47" s="37"/>
      <c r="L47" s="37"/>
      <c r="M47" s="37"/>
      <c r="N47" s="347"/>
      <c r="O47" s="37"/>
      <c r="P47" s="345"/>
      <c r="Q47" s="348"/>
      <c r="R47" s="37"/>
      <c r="S47" s="39"/>
      <c r="T47" s="37" t="str">
        <f t="shared" si="1"/>
        <v/>
      </c>
      <c r="U47" s="37" t="str">
        <f t="shared" si="2"/>
        <v/>
      </c>
      <c r="V47" s="37" t="str">
        <f t="shared" si="3"/>
        <v/>
      </c>
      <c r="W47" s="37" t="str">
        <f t="shared" si="4"/>
        <v/>
      </c>
      <c r="X47" s="37" t="str">
        <f t="shared" si="5"/>
        <v/>
      </c>
      <c r="Y47" s="37" t="str">
        <f t="shared" si="6"/>
        <v/>
      </c>
      <c r="Z47" s="37" t="str">
        <f t="shared" si="7"/>
        <v/>
      </c>
      <c r="AA47" s="37" t="str">
        <f t="shared" si="8"/>
        <v/>
      </c>
      <c r="AB47" s="349" t="str">
        <f t="shared" si="9"/>
        <v/>
      </c>
      <c r="AC47" s="37" t="str">
        <f t="shared" si="10"/>
        <v/>
      </c>
      <c r="AD47" s="37" t="str">
        <f t="shared" si="11"/>
        <v/>
      </c>
      <c r="AE47" s="37" t="str">
        <f t="shared" si="12"/>
        <v/>
      </c>
      <c r="AF47" s="37" t="str">
        <f t="shared" si="13"/>
        <v/>
      </c>
      <c r="AG47" s="37" t="str">
        <f t="shared" si="14"/>
        <v/>
      </c>
      <c r="AH47" s="37" t="str">
        <f t="shared" si="15"/>
        <v/>
      </c>
      <c r="AI47" s="37" t="str">
        <f t="shared" si="16"/>
        <v/>
      </c>
      <c r="AJ47" s="37" t="str">
        <f t="shared" si="17"/>
        <v/>
      </c>
      <c r="AK47" s="37" t="str">
        <f t="shared" si="18"/>
        <v/>
      </c>
      <c r="AL47" s="38"/>
    </row>
    <row r="48" spans="1:38">
      <c r="A48" s="345"/>
      <c r="B48" s="37"/>
      <c r="C48" s="37"/>
      <c r="D48" s="37"/>
      <c r="E48" s="37"/>
      <c r="F48" s="37"/>
      <c r="G48" s="37"/>
      <c r="H48" s="37"/>
      <c r="I48" s="349"/>
      <c r="J48" s="37"/>
      <c r="K48" s="37"/>
      <c r="L48" s="37"/>
      <c r="M48" s="37"/>
      <c r="N48" s="347"/>
      <c r="O48" s="37"/>
      <c r="P48" s="345"/>
      <c r="Q48" s="348"/>
      <c r="R48" s="37"/>
      <c r="S48" s="39"/>
      <c r="T48" s="37" t="str">
        <f t="shared" si="1"/>
        <v/>
      </c>
      <c r="U48" s="37" t="str">
        <f t="shared" si="2"/>
        <v/>
      </c>
      <c r="V48" s="37" t="str">
        <f t="shared" si="3"/>
        <v/>
      </c>
      <c r="W48" s="37" t="str">
        <f t="shared" si="4"/>
        <v/>
      </c>
      <c r="X48" s="37" t="str">
        <f t="shared" si="5"/>
        <v/>
      </c>
      <c r="Y48" s="37" t="str">
        <f t="shared" si="6"/>
        <v/>
      </c>
      <c r="Z48" s="37" t="str">
        <f t="shared" si="7"/>
        <v/>
      </c>
      <c r="AA48" s="37" t="str">
        <f t="shared" si="8"/>
        <v/>
      </c>
      <c r="AB48" s="349" t="str">
        <f t="shared" si="9"/>
        <v/>
      </c>
      <c r="AC48" s="37" t="str">
        <f t="shared" si="10"/>
        <v/>
      </c>
      <c r="AD48" s="37" t="str">
        <f t="shared" si="11"/>
        <v/>
      </c>
      <c r="AE48" s="37" t="str">
        <f t="shared" si="12"/>
        <v/>
      </c>
      <c r="AF48" s="37" t="str">
        <f t="shared" si="13"/>
        <v/>
      </c>
      <c r="AG48" s="37" t="str">
        <f t="shared" si="14"/>
        <v/>
      </c>
      <c r="AH48" s="37" t="str">
        <f t="shared" si="15"/>
        <v/>
      </c>
      <c r="AI48" s="37" t="str">
        <f t="shared" si="16"/>
        <v/>
      </c>
      <c r="AJ48" s="37" t="str">
        <f t="shared" si="17"/>
        <v/>
      </c>
      <c r="AK48" s="37" t="str">
        <f t="shared" si="18"/>
        <v/>
      </c>
      <c r="AL48" s="38"/>
    </row>
    <row r="49" spans="1:38">
      <c r="A49" s="345"/>
      <c r="B49" s="37"/>
      <c r="C49" s="37"/>
      <c r="D49" s="37"/>
      <c r="E49" s="37"/>
      <c r="F49" s="37"/>
      <c r="G49" s="37"/>
      <c r="H49" s="37"/>
      <c r="I49" s="349"/>
      <c r="J49" s="37"/>
      <c r="K49" s="37"/>
      <c r="L49" s="37"/>
      <c r="M49" s="37"/>
      <c r="N49" s="347"/>
      <c r="O49" s="37"/>
      <c r="P49" s="345"/>
      <c r="Q49" s="348"/>
      <c r="R49" s="37"/>
      <c r="S49" s="39"/>
      <c r="T49" s="37" t="str">
        <f t="shared" si="1"/>
        <v/>
      </c>
      <c r="U49" s="37" t="str">
        <f t="shared" si="2"/>
        <v/>
      </c>
      <c r="V49" s="37" t="str">
        <f t="shared" si="3"/>
        <v/>
      </c>
      <c r="W49" s="37" t="str">
        <f t="shared" si="4"/>
        <v/>
      </c>
      <c r="X49" s="37" t="str">
        <f t="shared" si="5"/>
        <v/>
      </c>
      <c r="Y49" s="37" t="str">
        <f t="shared" si="6"/>
        <v/>
      </c>
      <c r="Z49" s="37" t="str">
        <f t="shared" si="7"/>
        <v/>
      </c>
      <c r="AA49" s="37" t="str">
        <f t="shared" si="8"/>
        <v/>
      </c>
      <c r="AB49" s="349" t="str">
        <f t="shared" si="9"/>
        <v/>
      </c>
      <c r="AC49" s="37" t="str">
        <f t="shared" si="10"/>
        <v/>
      </c>
      <c r="AD49" s="37" t="str">
        <f t="shared" si="11"/>
        <v/>
      </c>
      <c r="AE49" s="37" t="str">
        <f t="shared" si="12"/>
        <v/>
      </c>
      <c r="AF49" s="37" t="str">
        <f t="shared" si="13"/>
        <v/>
      </c>
      <c r="AG49" s="37" t="str">
        <f t="shared" si="14"/>
        <v/>
      </c>
      <c r="AH49" s="37" t="str">
        <f t="shared" si="15"/>
        <v/>
      </c>
      <c r="AI49" s="37" t="str">
        <f t="shared" si="16"/>
        <v/>
      </c>
      <c r="AJ49" s="37" t="str">
        <f t="shared" si="17"/>
        <v/>
      </c>
      <c r="AK49" s="37" t="str">
        <f t="shared" si="18"/>
        <v/>
      </c>
      <c r="AL49" s="38"/>
    </row>
    <row r="50" spans="1:38">
      <c r="A50" s="345"/>
      <c r="B50" s="37"/>
      <c r="C50" s="37"/>
      <c r="D50" s="37"/>
      <c r="E50" s="37"/>
      <c r="F50" s="37"/>
      <c r="G50" s="37"/>
      <c r="H50" s="37"/>
      <c r="I50" s="349"/>
      <c r="J50" s="37"/>
      <c r="K50" s="37"/>
      <c r="L50" s="37"/>
      <c r="M50" s="37"/>
      <c r="N50" s="347"/>
      <c r="O50" s="37"/>
      <c r="P50" s="345"/>
      <c r="Q50" s="348"/>
      <c r="R50" s="37"/>
      <c r="S50" s="39"/>
      <c r="T50" s="37" t="str">
        <f t="shared" si="1"/>
        <v/>
      </c>
      <c r="U50" s="37" t="str">
        <f t="shared" si="2"/>
        <v/>
      </c>
      <c r="V50" s="37" t="str">
        <f t="shared" si="3"/>
        <v/>
      </c>
      <c r="W50" s="37" t="str">
        <f t="shared" si="4"/>
        <v/>
      </c>
      <c r="X50" s="37" t="str">
        <f t="shared" si="5"/>
        <v/>
      </c>
      <c r="Y50" s="37" t="str">
        <f t="shared" si="6"/>
        <v/>
      </c>
      <c r="Z50" s="37" t="str">
        <f t="shared" si="7"/>
        <v/>
      </c>
      <c r="AA50" s="37" t="str">
        <f t="shared" si="8"/>
        <v/>
      </c>
      <c r="AB50" s="349" t="str">
        <f t="shared" si="9"/>
        <v/>
      </c>
      <c r="AC50" s="37" t="str">
        <f t="shared" si="10"/>
        <v/>
      </c>
      <c r="AD50" s="37" t="str">
        <f t="shared" si="11"/>
        <v/>
      </c>
      <c r="AE50" s="37" t="str">
        <f t="shared" si="12"/>
        <v/>
      </c>
      <c r="AF50" s="37" t="str">
        <f t="shared" si="13"/>
        <v/>
      </c>
      <c r="AG50" s="37" t="str">
        <f t="shared" si="14"/>
        <v/>
      </c>
      <c r="AH50" s="37" t="str">
        <f t="shared" si="15"/>
        <v/>
      </c>
      <c r="AI50" s="37" t="str">
        <f t="shared" si="16"/>
        <v/>
      </c>
      <c r="AJ50" s="37" t="str">
        <f t="shared" si="17"/>
        <v/>
      </c>
      <c r="AK50" s="37" t="str">
        <f t="shared" si="18"/>
        <v/>
      </c>
      <c r="AL50" s="38"/>
    </row>
    <row r="51" spans="1:38">
      <c r="A51" s="345"/>
      <c r="B51" s="37"/>
      <c r="C51" s="37"/>
      <c r="D51" s="37"/>
      <c r="E51" s="37"/>
      <c r="F51" s="37"/>
      <c r="G51" s="37"/>
      <c r="H51" s="37"/>
      <c r="I51" s="349"/>
      <c r="J51" s="37"/>
      <c r="K51" s="37"/>
      <c r="L51" s="37"/>
      <c r="M51" s="37"/>
      <c r="N51" s="347"/>
      <c r="O51" s="37"/>
      <c r="P51" s="345"/>
      <c r="Q51" s="348"/>
      <c r="R51" s="37"/>
      <c r="S51" s="39"/>
      <c r="T51" s="37" t="str">
        <f t="shared" si="1"/>
        <v/>
      </c>
      <c r="U51" s="37" t="str">
        <f t="shared" si="2"/>
        <v/>
      </c>
      <c r="V51" s="37" t="str">
        <f t="shared" si="3"/>
        <v/>
      </c>
      <c r="W51" s="37" t="str">
        <f t="shared" si="4"/>
        <v/>
      </c>
      <c r="X51" s="37" t="str">
        <f t="shared" si="5"/>
        <v/>
      </c>
      <c r="Y51" s="37" t="str">
        <f t="shared" si="6"/>
        <v/>
      </c>
      <c r="Z51" s="37" t="str">
        <f t="shared" si="7"/>
        <v/>
      </c>
      <c r="AA51" s="37" t="str">
        <f t="shared" si="8"/>
        <v/>
      </c>
      <c r="AB51" s="349" t="str">
        <f t="shared" si="9"/>
        <v/>
      </c>
      <c r="AC51" s="37" t="str">
        <f t="shared" si="10"/>
        <v/>
      </c>
      <c r="AD51" s="37" t="str">
        <f t="shared" si="11"/>
        <v/>
      </c>
      <c r="AE51" s="37" t="str">
        <f t="shared" si="12"/>
        <v/>
      </c>
      <c r="AF51" s="37" t="str">
        <f t="shared" si="13"/>
        <v/>
      </c>
      <c r="AG51" s="37" t="str">
        <f t="shared" si="14"/>
        <v/>
      </c>
      <c r="AH51" s="37" t="str">
        <f t="shared" si="15"/>
        <v/>
      </c>
      <c r="AI51" s="37" t="str">
        <f t="shared" si="16"/>
        <v/>
      </c>
      <c r="AJ51" s="37" t="str">
        <f t="shared" si="17"/>
        <v/>
      </c>
      <c r="AK51" s="37" t="str">
        <f t="shared" si="18"/>
        <v/>
      </c>
      <c r="AL51" s="38"/>
    </row>
    <row r="52" spans="1:38">
      <c r="A52" s="345"/>
      <c r="B52" s="37"/>
      <c r="C52" s="37"/>
      <c r="D52" s="37"/>
      <c r="E52" s="37"/>
      <c r="F52" s="37"/>
      <c r="G52" s="37"/>
      <c r="H52" s="37"/>
      <c r="I52" s="349"/>
      <c r="J52" s="37"/>
      <c r="K52" s="37"/>
      <c r="L52" s="37"/>
      <c r="M52" s="37"/>
      <c r="N52" s="347"/>
      <c r="O52" s="37"/>
      <c r="P52" s="345"/>
      <c r="Q52" s="348"/>
      <c r="R52" s="37"/>
      <c r="S52" s="39"/>
      <c r="T52" s="37" t="str">
        <f t="shared" si="1"/>
        <v/>
      </c>
      <c r="U52" s="37" t="str">
        <f t="shared" si="2"/>
        <v/>
      </c>
      <c r="V52" s="37" t="str">
        <f t="shared" si="3"/>
        <v/>
      </c>
      <c r="W52" s="37" t="str">
        <f t="shared" si="4"/>
        <v/>
      </c>
      <c r="X52" s="37" t="str">
        <f t="shared" si="5"/>
        <v/>
      </c>
      <c r="Y52" s="37" t="str">
        <f t="shared" si="6"/>
        <v/>
      </c>
      <c r="Z52" s="37" t="str">
        <f t="shared" si="7"/>
        <v/>
      </c>
      <c r="AA52" s="37" t="str">
        <f t="shared" si="8"/>
        <v/>
      </c>
      <c r="AB52" s="349" t="str">
        <f t="shared" si="9"/>
        <v/>
      </c>
      <c r="AC52" s="37" t="str">
        <f t="shared" si="10"/>
        <v/>
      </c>
      <c r="AD52" s="37" t="str">
        <f t="shared" si="11"/>
        <v/>
      </c>
      <c r="AE52" s="37" t="str">
        <f t="shared" si="12"/>
        <v/>
      </c>
      <c r="AF52" s="37" t="str">
        <f t="shared" si="13"/>
        <v/>
      </c>
      <c r="AG52" s="37" t="str">
        <f t="shared" si="14"/>
        <v/>
      </c>
      <c r="AH52" s="37" t="str">
        <f t="shared" si="15"/>
        <v/>
      </c>
      <c r="AI52" s="37" t="str">
        <f t="shared" si="16"/>
        <v/>
      </c>
      <c r="AJ52" s="37" t="str">
        <f t="shared" si="17"/>
        <v/>
      </c>
      <c r="AK52" s="37" t="str">
        <f t="shared" si="18"/>
        <v/>
      </c>
      <c r="AL52" s="38"/>
    </row>
    <row r="53" spans="1:38">
      <c r="A53" s="345"/>
      <c r="B53" s="37"/>
      <c r="C53" s="37"/>
      <c r="D53" s="37"/>
      <c r="E53" s="37"/>
      <c r="F53" s="37"/>
      <c r="G53" s="37"/>
      <c r="H53" s="37"/>
      <c r="I53" s="349"/>
      <c r="J53" s="37"/>
      <c r="K53" s="37"/>
      <c r="L53" s="37"/>
      <c r="M53" s="37"/>
      <c r="N53" s="347"/>
      <c r="O53" s="37"/>
      <c r="P53" s="345"/>
      <c r="Q53" s="348"/>
      <c r="R53" s="37"/>
      <c r="S53" s="39"/>
      <c r="T53" s="37" t="str">
        <f t="shared" si="1"/>
        <v/>
      </c>
      <c r="U53" s="37" t="str">
        <f t="shared" si="2"/>
        <v/>
      </c>
      <c r="V53" s="37" t="str">
        <f t="shared" si="3"/>
        <v/>
      </c>
      <c r="W53" s="37" t="str">
        <f t="shared" si="4"/>
        <v/>
      </c>
      <c r="X53" s="37" t="str">
        <f t="shared" si="5"/>
        <v/>
      </c>
      <c r="Y53" s="37" t="str">
        <f t="shared" si="6"/>
        <v/>
      </c>
      <c r="Z53" s="37" t="str">
        <f t="shared" si="7"/>
        <v/>
      </c>
      <c r="AA53" s="37" t="str">
        <f t="shared" si="8"/>
        <v/>
      </c>
      <c r="AB53" s="349" t="str">
        <f t="shared" si="9"/>
        <v/>
      </c>
      <c r="AC53" s="37" t="str">
        <f t="shared" si="10"/>
        <v/>
      </c>
      <c r="AD53" s="37" t="str">
        <f t="shared" si="11"/>
        <v/>
      </c>
      <c r="AE53" s="37" t="str">
        <f t="shared" si="12"/>
        <v/>
      </c>
      <c r="AF53" s="37" t="str">
        <f t="shared" si="13"/>
        <v/>
      </c>
      <c r="AG53" s="37" t="str">
        <f t="shared" si="14"/>
        <v/>
      </c>
      <c r="AH53" s="37" t="str">
        <f t="shared" si="15"/>
        <v/>
      </c>
      <c r="AI53" s="37" t="str">
        <f t="shared" si="16"/>
        <v/>
      </c>
      <c r="AJ53" s="37" t="str">
        <f t="shared" si="17"/>
        <v/>
      </c>
      <c r="AK53" s="37" t="str">
        <f t="shared" si="18"/>
        <v/>
      </c>
      <c r="AL53" s="38"/>
    </row>
    <row r="54" spans="1:38">
      <c r="A54" s="345"/>
      <c r="B54" s="37"/>
      <c r="C54" s="37"/>
      <c r="D54" s="37"/>
      <c r="E54" s="37"/>
      <c r="F54" s="37"/>
      <c r="G54" s="37"/>
      <c r="H54" s="37"/>
      <c r="I54" s="349"/>
      <c r="J54" s="37"/>
      <c r="K54" s="37"/>
      <c r="L54" s="37"/>
      <c r="M54" s="37"/>
      <c r="N54" s="347"/>
      <c r="O54" s="37"/>
      <c r="P54" s="345"/>
      <c r="Q54" s="348"/>
      <c r="R54" s="37"/>
      <c r="S54" s="39"/>
      <c r="T54" s="37" t="str">
        <f t="shared" si="1"/>
        <v/>
      </c>
      <c r="U54" s="37" t="str">
        <f t="shared" si="2"/>
        <v/>
      </c>
      <c r="V54" s="37" t="str">
        <f t="shared" si="3"/>
        <v/>
      </c>
      <c r="W54" s="37" t="str">
        <f t="shared" si="4"/>
        <v/>
      </c>
      <c r="X54" s="37" t="str">
        <f t="shared" si="5"/>
        <v/>
      </c>
      <c r="Y54" s="37" t="str">
        <f t="shared" si="6"/>
        <v/>
      </c>
      <c r="Z54" s="37" t="str">
        <f t="shared" si="7"/>
        <v/>
      </c>
      <c r="AA54" s="37" t="str">
        <f t="shared" si="8"/>
        <v/>
      </c>
      <c r="AB54" s="349" t="str">
        <f t="shared" si="9"/>
        <v/>
      </c>
      <c r="AC54" s="37" t="str">
        <f t="shared" si="10"/>
        <v/>
      </c>
      <c r="AD54" s="37" t="str">
        <f t="shared" si="11"/>
        <v/>
      </c>
      <c r="AE54" s="37" t="str">
        <f t="shared" si="12"/>
        <v/>
      </c>
      <c r="AF54" s="37" t="str">
        <f t="shared" si="13"/>
        <v/>
      </c>
      <c r="AG54" s="37" t="str">
        <f t="shared" si="14"/>
        <v/>
      </c>
      <c r="AH54" s="37" t="str">
        <f t="shared" si="15"/>
        <v/>
      </c>
      <c r="AI54" s="37" t="str">
        <f t="shared" si="16"/>
        <v/>
      </c>
      <c r="AJ54" s="37" t="str">
        <f t="shared" si="17"/>
        <v/>
      </c>
      <c r="AK54" s="37" t="str">
        <f t="shared" si="18"/>
        <v/>
      </c>
      <c r="AL54" s="38"/>
    </row>
    <row r="55" spans="1:38">
      <c r="A55" s="345"/>
      <c r="B55" s="37"/>
      <c r="C55" s="37"/>
      <c r="D55" s="37"/>
      <c r="E55" s="37"/>
      <c r="F55" s="37"/>
      <c r="G55" s="37"/>
      <c r="H55" s="37"/>
      <c r="I55" s="349"/>
      <c r="J55" s="37"/>
      <c r="K55" s="37"/>
      <c r="L55" s="37"/>
      <c r="M55" s="37"/>
      <c r="N55" s="347"/>
      <c r="O55" s="37"/>
      <c r="P55" s="345"/>
      <c r="Q55" s="348"/>
      <c r="R55" s="37"/>
      <c r="S55" s="39"/>
      <c r="T55" s="37" t="str">
        <f t="shared" si="1"/>
        <v/>
      </c>
      <c r="U55" s="37" t="str">
        <f t="shared" si="2"/>
        <v/>
      </c>
      <c r="V55" s="37" t="str">
        <f t="shared" si="3"/>
        <v/>
      </c>
      <c r="W55" s="37" t="str">
        <f t="shared" si="4"/>
        <v/>
      </c>
      <c r="X55" s="37" t="str">
        <f t="shared" si="5"/>
        <v/>
      </c>
      <c r="Y55" s="37" t="str">
        <f t="shared" si="6"/>
        <v/>
      </c>
      <c r="Z55" s="37" t="str">
        <f t="shared" si="7"/>
        <v/>
      </c>
      <c r="AA55" s="37" t="str">
        <f t="shared" si="8"/>
        <v/>
      </c>
      <c r="AB55" s="349" t="str">
        <f t="shared" si="9"/>
        <v/>
      </c>
      <c r="AC55" s="37" t="str">
        <f t="shared" si="10"/>
        <v/>
      </c>
      <c r="AD55" s="37" t="str">
        <f t="shared" si="11"/>
        <v/>
      </c>
      <c r="AE55" s="37" t="str">
        <f t="shared" si="12"/>
        <v/>
      </c>
      <c r="AF55" s="37" t="str">
        <f t="shared" si="13"/>
        <v/>
      </c>
      <c r="AG55" s="37" t="str">
        <f t="shared" si="14"/>
        <v/>
      </c>
      <c r="AH55" s="37" t="str">
        <f t="shared" si="15"/>
        <v/>
      </c>
      <c r="AI55" s="37" t="str">
        <f t="shared" si="16"/>
        <v/>
      </c>
      <c r="AJ55" s="37" t="str">
        <f t="shared" si="17"/>
        <v/>
      </c>
      <c r="AK55" s="37" t="str">
        <f t="shared" si="18"/>
        <v/>
      </c>
      <c r="AL55" s="38"/>
    </row>
    <row r="56" spans="1:38">
      <c r="A56" s="345"/>
      <c r="B56" s="37"/>
      <c r="C56" s="37"/>
      <c r="D56" s="37"/>
      <c r="E56" s="37"/>
      <c r="F56" s="37"/>
      <c r="G56" s="37"/>
      <c r="H56" s="37"/>
      <c r="I56" s="349"/>
      <c r="J56" s="37"/>
      <c r="K56" s="37"/>
      <c r="L56" s="37"/>
      <c r="M56" s="37"/>
      <c r="N56" s="347"/>
      <c r="O56" s="37"/>
      <c r="P56" s="345"/>
      <c r="Q56" s="348"/>
      <c r="R56" s="37"/>
      <c r="S56" s="39"/>
      <c r="T56" s="37" t="str">
        <f t="shared" si="1"/>
        <v/>
      </c>
      <c r="U56" s="37" t="str">
        <f t="shared" si="2"/>
        <v/>
      </c>
      <c r="V56" s="37" t="str">
        <f t="shared" si="3"/>
        <v/>
      </c>
      <c r="W56" s="37" t="str">
        <f t="shared" si="4"/>
        <v/>
      </c>
      <c r="X56" s="37" t="str">
        <f t="shared" si="5"/>
        <v/>
      </c>
      <c r="Y56" s="37" t="str">
        <f t="shared" si="6"/>
        <v/>
      </c>
      <c r="Z56" s="37" t="str">
        <f t="shared" si="7"/>
        <v/>
      </c>
      <c r="AA56" s="37" t="str">
        <f t="shared" si="8"/>
        <v/>
      </c>
      <c r="AB56" s="349" t="str">
        <f t="shared" si="9"/>
        <v/>
      </c>
      <c r="AC56" s="37" t="str">
        <f t="shared" si="10"/>
        <v/>
      </c>
      <c r="AD56" s="37" t="str">
        <f t="shared" si="11"/>
        <v/>
      </c>
      <c r="AE56" s="37" t="str">
        <f t="shared" si="12"/>
        <v/>
      </c>
      <c r="AF56" s="37" t="str">
        <f t="shared" si="13"/>
        <v/>
      </c>
      <c r="AG56" s="37" t="str">
        <f t="shared" si="14"/>
        <v/>
      </c>
      <c r="AH56" s="37" t="str">
        <f t="shared" si="15"/>
        <v/>
      </c>
      <c r="AI56" s="37" t="str">
        <f t="shared" si="16"/>
        <v/>
      </c>
      <c r="AJ56" s="37" t="str">
        <f t="shared" si="17"/>
        <v/>
      </c>
      <c r="AK56" s="37" t="str">
        <f t="shared" si="18"/>
        <v/>
      </c>
      <c r="AL56" s="38"/>
    </row>
    <row r="57" spans="1:38">
      <c r="A57" s="345"/>
      <c r="B57" s="37"/>
      <c r="C57" s="37"/>
      <c r="D57" s="37"/>
      <c r="E57" s="37"/>
      <c r="F57" s="37"/>
      <c r="G57" s="37"/>
      <c r="H57" s="37"/>
      <c r="I57" s="349"/>
      <c r="J57" s="37"/>
      <c r="K57" s="37"/>
      <c r="L57" s="37"/>
      <c r="M57" s="37"/>
      <c r="N57" s="347"/>
      <c r="O57" s="37"/>
      <c r="P57" s="345"/>
      <c r="Q57" s="348"/>
      <c r="R57" s="37"/>
      <c r="S57" s="39"/>
      <c r="T57" s="37" t="str">
        <f t="shared" si="1"/>
        <v/>
      </c>
      <c r="U57" s="37" t="str">
        <f t="shared" si="2"/>
        <v/>
      </c>
      <c r="V57" s="37" t="str">
        <f t="shared" si="3"/>
        <v/>
      </c>
      <c r="W57" s="37" t="str">
        <f t="shared" si="4"/>
        <v/>
      </c>
      <c r="X57" s="37" t="str">
        <f t="shared" si="5"/>
        <v/>
      </c>
      <c r="Y57" s="37" t="str">
        <f t="shared" si="6"/>
        <v/>
      </c>
      <c r="Z57" s="37" t="str">
        <f t="shared" si="7"/>
        <v/>
      </c>
      <c r="AA57" s="37" t="str">
        <f t="shared" si="8"/>
        <v/>
      </c>
      <c r="AB57" s="349" t="str">
        <f t="shared" si="9"/>
        <v/>
      </c>
      <c r="AC57" s="37" t="str">
        <f t="shared" si="10"/>
        <v/>
      </c>
      <c r="AD57" s="37" t="str">
        <f t="shared" si="11"/>
        <v/>
      </c>
      <c r="AE57" s="37" t="str">
        <f t="shared" si="12"/>
        <v/>
      </c>
      <c r="AF57" s="37" t="str">
        <f t="shared" si="13"/>
        <v/>
      </c>
      <c r="AG57" s="37" t="str">
        <f t="shared" si="14"/>
        <v/>
      </c>
      <c r="AH57" s="37" t="str">
        <f t="shared" si="15"/>
        <v/>
      </c>
      <c r="AI57" s="37" t="str">
        <f t="shared" si="16"/>
        <v/>
      </c>
      <c r="AJ57" s="37" t="str">
        <f t="shared" si="17"/>
        <v/>
      </c>
      <c r="AK57" s="37" t="str">
        <f t="shared" si="18"/>
        <v/>
      </c>
      <c r="AL57" s="38"/>
    </row>
    <row r="58" spans="1:38">
      <c r="A58" s="345"/>
      <c r="B58" s="37"/>
      <c r="C58" s="37"/>
      <c r="D58" s="37"/>
      <c r="E58" s="37"/>
      <c r="F58" s="37"/>
      <c r="G58" s="37"/>
      <c r="H58" s="37"/>
      <c r="I58" s="349"/>
      <c r="J58" s="37"/>
      <c r="K58" s="37"/>
      <c r="L58" s="37"/>
      <c r="M58" s="37"/>
      <c r="N58" s="347"/>
      <c r="O58" s="37"/>
      <c r="P58" s="345"/>
      <c r="Q58" s="348"/>
      <c r="R58" s="37"/>
      <c r="S58" s="39"/>
      <c r="T58" s="37" t="str">
        <f t="shared" si="1"/>
        <v/>
      </c>
      <c r="U58" s="37" t="str">
        <f t="shared" si="2"/>
        <v/>
      </c>
      <c r="V58" s="37" t="str">
        <f t="shared" si="3"/>
        <v/>
      </c>
      <c r="W58" s="37" t="str">
        <f t="shared" si="4"/>
        <v/>
      </c>
      <c r="X58" s="37" t="str">
        <f t="shared" si="5"/>
        <v/>
      </c>
      <c r="Y58" s="37" t="str">
        <f t="shared" si="6"/>
        <v/>
      </c>
      <c r="Z58" s="37" t="str">
        <f t="shared" si="7"/>
        <v/>
      </c>
      <c r="AA58" s="37" t="str">
        <f t="shared" si="8"/>
        <v/>
      </c>
      <c r="AB58" s="349" t="str">
        <f t="shared" si="9"/>
        <v/>
      </c>
      <c r="AC58" s="37" t="str">
        <f t="shared" si="10"/>
        <v/>
      </c>
      <c r="AD58" s="37" t="str">
        <f t="shared" si="11"/>
        <v/>
      </c>
      <c r="AE58" s="37" t="str">
        <f t="shared" si="12"/>
        <v/>
      </c>
      <c r="AF58" s="37" t="str">
        <f t="shared" si="13"/>
        <v/>
      </c>
      <c r="AG58" s="37" t="str">
        <f t="shared" si="14"/>
        <v/>
      </c>
      <c r="AH58" s="37" t="str">
        <f t="shared" si="15"/>
        <v/>
      </c>
      <c r="AI58" s="37" t="str">
        <f t="shared" si="16"/>
        <v/>
      </c>
      <c r="AJ58" s="37" t="str">
        <f t="shared" si="17"/>
        <v/>
      </c>
      <c r="AK58" s="37" t="str">
        <f t="shared" si="18"/>
        <v/>
      </c>
      <c r="AL58" s="38"/>
    </row>
    <row r="59" spans="1:38">
      <c r="A59" s="345"/>
      <c r="B59" s="37"/>
      <c r="C59" s="37"/>
      <c r="D59" s="37"/>
      <c r="E59" s="37"/>
      <c r="F59" s="37"/>
      <c r="G59" s="37"/>
      <c r="H59" s="37"/>
      <c r="I59" s="349"/>
      <c r="J59" s="37"/>
      <c r="K59" s="37"/>
      <c r="L59" s="37"/>
      <c r="M59" s="37"/>
      <c r="N59" s="347"/>
      <c r="O59" s="37"/>
      <c r="P59" s="345"/>
      <c r="Q59" s="348"/>
      <c r="R59" s="37"/>
      <c r="S59" s="39"/>
      <c r="T59" s="37" t="str">
        <f t="shared" si="1"/>
        <v/>
      </c>
      <c r="U59" s="37" t="str">
        <f t="shared" si="2"/>
        <v/>
      </c>
      <c r="V59" s="37" t="str">
        <f t="shared" si="3"/>
        <v/>
      </c>
      <c r="W59" s="37" t="str">
        <f t="shared" si="4"/>
        <v/>
      </c>
      <c r="X59" s="37" t="str">
        <f t="shared" si="5"/>
        <v/>
      </c>
      <c r="Y59" s="37" t="str">
        <f t="shared" si="6"/>
        <v/>
      </c>
      <c r="Z59" s="37" t="str">
        <f t="shared" si="7"/>
        <v/>
      </c>
      <c r="AA59" s="37" t="str">
        <f t="shared" si="8"/>
        <v/>
      </c>
      <c r="AB59" s="349" t="str">
        <f t="shared" si="9"/>
        <v/>
      </c>
      <c r="AC59" s="37" t="str">
        <f t="shared" si="10"/>
        <v/>
      </c>
      <c r="AD59" s="37" t="str">
        <f t="shared" si="11"/>
        <v/>
      </c>
      <c r="AE59" s="37" t="str">
        <f t="shared" si="12"/>
        <v/>
      </c>
      <c r="AF59" s="37" t="str">
        <f t="shared" si="13"/>
        <v/>
      </c>
      <c r="AG59" s="37" t="str">
        <f t="shared" si="14"/>
        <v/>
      </c>
      <c r="AH59" s="37" t="str">
        <f t="shared" si="15"/>
        <v/>
      </c>
      <c r="AI59" s="37" t="str">
        <f t="shared" si="16"/>
        <v/>
      </c>
      <c r="AJ59" s="37" t="str">
        <f t="shared" si="17"/>
        <v/>
      </c>
      <c r="AK59" s="37" t="str">
        <f t="shared" si="18"/>
        <v/>
      </c>
      <c r="AL59" s="38"/>
    </row>
    <row r="60" spans="1:38">
      <c r="A60" s="345"/>
      <c r="B60" s="37"/>
      <c r="C60" s="37"/>
      <c r="D60" s="37"/>
      <c r="E60" s="37"/>
      <c r="F60" s="37"/>
      <c r="G60" s="37"/>
      <c r="H60" s="37"/>
      <c r="I60" s="349"/>
      <c r="J60" s="37"/>
      <c r="K60" s="37"/>
      <c r="L60" s="37"/>
      <c r="M60" s="37"/>
      <c r="N60" s="347"/>
      <c r="O60" s="37"/>
      <c r="P60" s="345"/>
      <c r="Q60" s="348"/>
      <c r="R60" s="37"/>
      <c r="S60" s="39"/>
      <c r="T60" s="37" t="str">
        <f t="shared" si="1"/>
        <v/>
      </c>
      <c r="U60" s="37" t="str">
        <f t="shared" si="2"/>
        <v/>
      </c>
      <c r="V60" s="37" t="str">
        <f t="shared" si="3"/>
        <v/>
      </c>
      <c r="W60" s="37" t="str">
        <f t="shared" si="4"/>
        <v/>
      </c>
      <c r="X60" s="37" t="str">
        <f t="shared" si="5"/>
        <v/>
      </c>
      <c r="Y60" s="37" t="str">
        <f t="shared" si="6"/>
        <v/>
      </c>
      <c r="Z60" s="37" t="str">
        <f t="shared" si="7"/>
        <v/>
      </c>
      <c r="AA60" s="37" t="str">
        <f t="shared" si="8"/>
        <v/>
      </c>
      <c r="AB60" s="349" t="str">
        <f t="shared" si="9"/>
        <v/>
      </c>
      <c r="AC60" s="37" t="str">
        <f t="shared" si="10"/>
        <v/>
      </c>
      <c r="AD60" s="37" t="str">
        <f t="shared" si="11"/>
        <v/>
      </c>
      <c r="AE60" s="37" t="str">
        <f t="shared" si="12"/>
        <v/>
      </c>
      <c r="AF60" s="37" t="str">
        <f t="shared" si="13"/>
        <v/>
      </c>
      <c r="AG60" s="37" t="str">
        <f t="shared" si="14"/>
        <v/>
      </c>
      <c r="AH60" s="37" t="str">
        <f t="shared" si="15"/>
        <v/>
      </c>
      <c r="AI60" s="37" t="str">
        <f t="shared" si="16"/>
        <v/>
      </c>
      <c r="AJ60" s="37" t="str">
        <f t="shared" si="17"/>
        <v/>
      </c>
      <c r="AK60" s="37" t="str">
        <f t="shared" si="18"/>
        <v/>
      </c>
      <c r="AL60" s="38"/>
    </row>
    <row r="61" spans="1:38">
      <c r="A61" s="345"/>
      <c r="B61" s="37"/>
      <c r="C61" s="37"/>
      <c r="D61" s="37"/>
      <c r="E61" s="37"/>
      <c r="F61" s="37"/>
      <c r="G61" s="37"/>
      <c r="H61" s="37"/>
      <c r="I61" s="349"/>
      <c r="J61" s="37"/>
      <c r="K61" s="37"/>
      <c r="L61" s="37"/>
      <c r="M61" s="37"/>
      <c r="N61" s="347"/>
      <c r="O61" s="37"/>
      <c r="P61" s="345"/>
      <c r="Q61" s="348"/>
      <c r="R61" s="37"/>
      <c r="S61" s="39"/>
      <c r="T61" s="37" t="str">
        <f t="shared" si="1"/>
        <v/>
      </c>
      <c r="U61" s="37" t="str">
        <f t="shared" si="2"/>
        <v/>
      </c>
      <c r="V61" s="37" t="str">
        <f t="shared" si="3"/>
        <v/>
      </c>
      <c r="W61" s="37" t="str">
        <f t="shared" si="4"/>
        <v/>
      </c>
      <c r="X61" s="37" t="str">
        <f t="shared" si="5"/>
        <v/>
      </c>
      <c r="Y61" s="37" t="str">
        <f t="shared" si="6"/>
        <v/>
      </c>
      <c r="Z61" s="37" t="str">
        <f t="shared" si="7"/>
        <v/>
      </c>
      <c r="AA61" s="37" t="str">
        <f t="shared" si="8"/>
        <v/>
      </c>
      <c r="AB61" s="349" t="str">
        <f t="shared" si="9"/>
        <v/>
      </c>
      <c r="AC61" s="37" t="str">
        <f t="shared" si="10"/>
        <v/>
      </c>
      <c r="AD61" s="37" t="str">
        <f t="shared" si="11"/>
        <v/>
      </c>
      <c r="AE61" s="37" t="str">
        <f t="shared" si="12"/>
        <v/>
      </c>
      <c r="AF61" s="37" t="str">
        <f t="shared" si="13"/>
        <v/>
      </c>
      <c r="AG61" s="37" t="str">
        <f t="shared" si="14"/>
        <v/>
      </c>
      <c r="AH61" s="37" t="str">
        <f t="shared" si="15"/>
        <v/>
      </c>
      <c r="AI61" s="37" t="str">
        <f t="shared" si="16"/>
        <v/>
      </c>
      <c r="AJ61" s="37" t="str">
        <f t="shared" si="17"/>
        <v/>
      </c>
      <c r="AK61" s="37" t="str">
        <f t="shared" si="18"/>
        <v/>
      </c>
      <c r="AL61" s="38"/>
    </row>
    <row r="62" spans="1:38">
      <c r="A62" s="345"/>
      <c r="B62" s="37"/>
      <c r="C62" s="37"/>
      <c r="D62" s="37"/>
      <c r="E62" s="37"/>
      <c r="F62" s="37"/>
      <c r="G62" s="37"/>
      <c r="H62" s="37"/>
      <c r="I62" s="349"/>
      <c r="J62" s="37"/>
      <c r="K62" s="37"/>
      <c r="L62" s="37"/>
      <c r="M62" s="37"/>
      <c r="N62" s="347"/>
      <c r="O62" s="37"/>
      <c r="P62" s="345"/>
      <c r="Q62" s="348"/>
      <c r="R62" s="37"/>
      <c r="S62" s="39"/>
      <c r="T62" s="37" t="str">
        <f t="shared" si="1"/>
        <v/>
      </c>
      <c r="U62" s="37" t="str">
        <f t="shared" si="2"/>
        <v/>
      </c>
      <c r="V62" s="37" t="str">
        <f t="shared" si="3"/>
        <v/>
      </c>
      <c r="W62" s="37" t="str">
        <f t="shared" si="4"/>
        <v/>
      </c>
      <c r="X62" s="37" t="str">
        <f t="shared" si="5"/>
        <v/>
      </c>
      <c r="Y62" s="37" t="str">
        <f t="shared" si="6"/>
        <v/>
      </c>
      <c r="Z62" s="37" t="str">
        <f t="shared" si="7"/>
        <v/>
      </c>
      <c r="AA62" s="37" t="str">
        <f t="shared" si="8"/>
        <v/>
      </c>
      <c r="AB62" s="349" t="str">
        <f t="shared" si="9"/>
        <v/>
      </c>
      <c r="AC62" s="37" t="str">
        <f t="shared" si="10"/>
        <v/>
      </c>
      <c r="AD62" s="37" t="str">
        <f t="shared" si="11"/>
        <v/>
      </c>
      <c r="AE62" s="37" t="str">
        <f t="shared" si="12"/>
        <v/>
      </c>
      <c r="AF62" s="37" t="str">
        <f t="shared" si="13"/>
        <v/>
      </c>
      <c r="AG62" s="37" t="str">
        <f t="shared" si="14"/>
        <v/>
      </c>
      <c r="AH62" s="37" t="str">
        <f t="shared" si="15"/>
        <v/>
      </c>
      <c r="AI62" s="37" t="str">
        <f t="shared" si="16"/>
        <v/>
      </c>
      <c r="AJ62" s="37" t="str">
        <f t="shared" si="17"/>
        <v/>
      </c>
      <c r="AK62" s="37" t="str">
        <f t="shared" si="18"/>
        <v/>
      </c>
      <c r="AL62" s="38"/>
    </row>
    <row r="63" spans="1:38">
      <c r="A63" s="345"/>
      <c r="B63" s="37"/>
      <c r="C63" s="37"/>
      <c r="D63" s="37"/>
      <c r="E63" s="37"/>
      <c r="F63" s="37"/>
      <c r="G63" s="37"/>
      <c r="H63" s="37"/>
      <c r="I63" s="349"/>
      <c r="J63" s="37"/>
      <c r="K63" s="37"/>
      <c r="L63" s="37"/>
      <c r="M63" s="37"/>
      <c r="N63" s="347"/>
      <c r="O63" s="37"/>
      <c r="P63" s="345"/>
      <c r="Q63" s="348"/>
      <c r="R63" s="37"/>
      <c r="S63" s="39"/>
      <c r="T63" s="37" t="str">
        <f t="shared" si="1"/>
        <v/>
      </c>
      <c r="U63" s="37" t="str">
        <f t="shared" si="2"/>
        <v/>
      </c>
      <c r="V63" s="37" t="str">
        <f t="shared" si="3"/>
        <v/>
      </c>
      <c r="W63" s="37" t="str">
        <f t="shared" si="4"/>
        <v/>
      </c>
      <c r="X63" s="37" t="str">
        <f t="shared" si="5"/>
        <v/>
      </c>
      <c r="Y63" s="37" t="str">
        <f t="shared" si="6"/>
        <v/>
      </c>
      <c r="Z63" s="37" t="str">
        <f t="shared" si="7"/>
        <v/>
      </c>
      <c r="AA63" s="37" t="str">
        <f t="shared" si="8"/>
        <v/>
      </c>
      <c r="AB63" s="349" t="str">
        <f t="shared" si="9"/>
        <v/>
      </c>
      <c r="AC63" s="37" t="str">
        <f t="shared" si="10"/>
        <v/>
      </c>
      <c r="AD63" s="37" t="str">
        <f t="shared" si="11"/>
        <v/>
      </c>
      <c r="AE63" s="37" t="str">
        <f t="shared" si="12"/>
        <v/>
      </c>
      <c r="AF63" s="37" t="str">
        <f t="shared" si="13"/>
        <v/>
      </c>
      <c r="AG63" s="37" t="str">
        <f t="shared" si="14"/>
        <v/>
      </c>
      <c r="AH63" s="37" t="str">
        <f t="shared" si="15"/>
        <v/>
      </c>
      <c r="AI63" s="37" t="str">
        <f t="shared" si="16"/>
        <v/>
      </c>
      <c r="AJ63" s="37" t="str">
        <f t="shared" si="17"/>
        <v/>
      </c>
      <c r="AK63" s="37" t="str">
        <f t="shared" si="18"/>
        <v/>
      </c>
      <c r="AL63" s="38"/>
    </row>
    <row r="64" spans="1:38">
      <c r="A64" s="345"/>
      <c r="B64" s="37"/>
      <c r="C64" s="37"/>
      <c r="D64" s="37"/>
      <c r="E64" s="37"/>
      <c r="F64" s="37"/>
      <c r="G64" s="37"/>
      <c r="H64" s="37"/>
      <c r="I64" s="349"/>
      <c r="J64" s="37"/>
      <c r="K64" s="37"/>
      <c r="L64" s="37"/>
      <c r="M64" s="37"/>
      <c r="N64" s="347"/>
      <c r="O64" s="37"/>
      <c r="P64" s="345"/>
      <c r="Q64" s="348"/>
      <c r="R64" s="37"/>
      <c r="S64" s="39"/>
      <c r="T64" s="37" t="str">
        <f t="shared" si="1"/>
        <v/>
      </c>
      <c r="U64" s="37" t="str">
        <f t="shared" si="2"/>
        <v/>
      </c>
      <c r="V64" s="37" t="str">
        <f t="shared" si="3"/>
        <v/>
      </c>
      <c r="W64" s="37" t="str">
        <f t="shared" si="4"/>
        <v/>
      </c>
      <c r="X64" s="37" t="str">
        <f t="shared" si="5"/>
        <v/>
      </c>
      <c r="Y64" s="37" t="str">
        <f t="shared" si="6"/>
        <v/>
      </c>
      <c r="Z64" s="37" t="str">
        <f t="shared" si="7"/>
        <v/>
      </c>
      <c r="AA64" s="37" t="str">
        <f t="shared" si="8"/>
        <v/>
      </c>
      <c r="AB64" s="349" t="str">
        <f t="shared" si="9"/>
        <v/>
      </c>
      <c r="AC64" s="37" t="str">
        <f t="shared" si="10"/>
        <v/>
      </c>
      <c r="AD64" s="37" t="str">
        <f t="shared" si="11"/>
        <v/>
      </c>
      <c r="AE64" s="37" t="str">
        <f t="shared" si="12"/>
        <v/>
      </c>
      <c r="AF64" s="37" t="str">
        <f t="shared" si="13"/>
        <v/>
      </c>
      <c r="AG64" s="37" t="str">
        <f t="shared" si="14"/>
        <v/>
      </c>
      <c r="AH64" s="37" t="str">
        <f t="shared" si="15"/>
        <v/>
      </c>
      <c r="AI64" s="37" t="str">
        <f t="shared" si="16"/>
        <v/>
      </c>
      <c r="AJ64" s="37" t="str">
        <f t="shared" si="17"/>
        <v/>
      </c>
      <c r="AK64" s="37" t="str">
        <f t="shared" si="18"/>
        <v/>
      </c>
      <c r="AL64" s="38"/>
    </row>
    <row r="65" spans="1:38">
      <c r="A65" s="345"/>
      <c r="B65" s="37"/>
      <c r="C65" s="37"/>
      <c r="D65" s="37"/>
      <c r="E65" s="37"/>
      <c r="F65" s="37"/>
      <c r="G65" s="37"/>
      <c r="H65" s="37"/>
      <c r="I65" s="349"/>
      <c r="J65" s="37"/>
      <c r="K65" s="37"/>
      <c r="L65" s="37"/>
      <c r="M65" s="37"/>
      <c r="N65" s="347"/>
      <c r="O65" s="37"/>
      <c r="P65" s="345"/>
      <c r="Q65" s="348"/>
      <c r="R65" s="37"/>
      <c r="S65" s="39"/>
      <c r="T65" s="37" t="str">
        <f t="shared" si="1"/>
        <v/>
      </c>
      <c r="U65" s="37" t="str">
        <f t="shared" si="2"/>
        <v/>
      </c>
      <c r="V65" s="37" t="str">
        <f t="shared" si="3"/>
        <v/>
      </c>
      <c r="W65" s="37" t="str">
        <f t="shared" si="4"/>
        <v/>
      </c>
      <c r="X65" s="37" t="str">
        <f t="shared" si="5"/>
        <v/>
      </c>
      <c r="Y65" s="37" t="str">
        <f t="shared" si="6"/>
        <v/>
      </c>
      <c r="Z65" s="37" t="str">
        <f t="shared" si="7"/>
        <v/>
      </c>
      <c r="AA65" s="37" t="str">
        <f t="shared" si="8"/>
        <v/>
      </c>
      <c r="AB65" s="349" t="str">
        <f t="shared" si="9"/>
        <v/>
      </c>
      <c r="AC65" s="37" t="str">
        <f t="shared" si="10"/>
        <v/>
      </c>
      <c r="AD65" s="37" t="str">
        <f t="shared" si="11"/>
        <v/>
      </c>
      <c r="AE65" s="37" t="str">
        <f t="shared" si="12"/>
        <v/>
      </c>
      <c r="AF65" s="37" t="str">
        <f t="shared" si="13"/>
        <v/>
      </c>
      <c r="AG65" s="37" t="str">
        <f t="shared" si="14"/>
        <v/>
      </c>
      <c r="AH65" s="37" t="str">
        <f t="shared" si="15"/>
        <v/>
      </c>
      <c r="AI65" s="37" t="str">
        <f t="shared" si="16"/>
        <v/>
      </c>
      <c r="AJ65" s="37" t="str">
        <f t="shared" si="17"/>
        <v/>
      </c>
      <c r="AK65" s="37" t="str">
        <f t="shared" si="18"/>
        <v/>
      </c>
      <c r="AL65" s="38"/>
    </row>
    <row r="66" spans="1:38">
      <c r="A66" s="345"/>
      <c r="B66" s="37"/>
      <c r="C66" s="37"/>
      <c r="D66" s="37"/>
      <c r="E66" s="37"/>
      <c r="F66" s="37"/>
      <c r="G66" s="37"/>
      <c r="H66" s="37"/>
      <c r="I66" s="349"/>
      <c r="J66" s="37"/>
      <c r="K66" s="37"/>
      <c r="L66" s="37"/>
      <c r="M66" s="37"/>
      <c r="N66" s="347"/>
      <c r="O66" s="37"/>
      <c r="P66" s="345"/>
      <c r="Q66" s="348"/>
      <c r="R66" s="37"/>
      <c r="S66" s="39"/>
      <c r="T66" s="37" t="str">
        <f t="shared" si="1"/>
        <v/>
      </c>
      <c r="U66" s="37" t="str">
        <f t="shared" si="2"/>
        <v/>
      </c>
      <c r="V66" s="37" t="str">
        <f t="shared" si="3"/>
        <v/>
      </c>
      <c r="W66" s="37" t="str">
        <f t="shared" si="4"/>
        <v/>
      </c>
      <c r="X66" s="37" t="str">
        <f t="shared" si="5"/>
        <v/>
      </c>
      <c r="Y66" s="37" t="str">
        <f t="shared" si="6"/>
        <v/>
      </c>
      <c r="Z66" s="37" t="str">
        <f t="shared" si="7"/>
        <v/>
      </c>
      <c r="AA66" s="37" t="str">
        <f t="shared" si="8"/>
        <v/>
      </c>
      <c r="AB66" s="349" t="str">
        <f t="shared" si="9"/>
        <v/>
      </c>
      <c r="AC66" s="37" t="str">
        <f t="shared" si="10"/>
        <v/>
      </c>
      <c r="AD66" s="37" t="str">
        <f t="shared" si="11"/>
        <v/>
      </c>
      <c r="AE66" s="37" t="str">
        <f t="shared" si="12"/>
        <v/>
      </c>
      <c r="AF66" s="37" t="str">
        <f t="shared" si="13"/>
        <v/>
      </c>
      <c r="AG66" s="37" t="str">
        <f t="shared" si="14"/>
        <v/>
      </c>
      <c r="AH66" s="37" t="str">
        <f t="shared" si="15"/>
        <v/>
      </c>
      <c r="AI66" s="37" t="str">
        <f t="shared" si="16"/>
        <v/>
      </c>
      <c r="AJ66" s="37" t="str">
        <f t="shared" si="17"/>
        <v/>
      </c>
      <c r="AK66" s="37" t="str">
        <f t="shared" si="18"/>
        <v/>
      </c>
      <c r="AL66" s="38"/>
    </row>
    <row r="67" spans="1:38">
      <c r="A67" s="345"/>
      <c r="B67" s="37"/>
      <c r="C67" s="37"/>
      <c r="D67" s="37"/>
      <c r="E67" s="37"/>
      <c r="F67" s="37"/>
      <c r="G67" s="37"/>
      <c r="H67" s="37"/>
      <c r="I67" s="349"/>
      <c r="J67" s="37"/>
      <c r="K67" s="37"/>
      <c r="L67" s="37"/>
      <c r="M67" s="37"/>
      <c r="N67" s="347"/>
      <c r="O67" s="37"/>
      <c r="P67" s="345"/>
      <c r="Q67" s="348"/>
      <c r="R67" s="37"/>
      <c r="S67" s="39"/>
      <c r="T67" s="37" t="str">
        <f t="shared" si="1"/>
        <v/>
      </c>
      <c r="U67" s="37" t="str">
        <f t="shared" si="2"/>
        <v/>
      </c>
      <c r="V67" s="37" t="str">
        <f t="shared" si="3"/>
        <v/>
      </c>
      <c r="W67" s="37" t="str">
        <f t="shared" si="4"/>
        <v/>
      </c>
      <c r="X67" s="37" t="str">
        <f t="shared" si="5"/>
        <v/>
      </c>
      <c r="Y67" s="37" t="str">
        <f t="shared" si="6"/>
        <v/>
      </c>
      <c r="Z67" s="37" t="str">
        <f t="shared" si="7"/>
        <v/>
      </c>
      <c r="AA67" s="37" t="str">
        <f t="shared" si="8"/>
        <v/>
      </c>
      <c r="AB67" s="349" t="str">
        <f t="shared" si="9"/>
        <v/>
      </c>
      <c r="AC67" s="37" t="str">
        <f t="shared" si="10"/>
        <v/>
      </c>
      <c r="AD67" s="37" t="str">
        <f t="shared" si="11"/>
        <v/>
      </c>
      <c r="AE67" s="37" t="str">
        <f t="shared" si="12"/>
        <v/>
      </c>
      <c r="AF67" s="37" t="str">
        <f t="shared" si="13"/>
        <v/>
      </c>
      <c r="AG67" s="37" t="str">
        <f t="shared" si="14"/>
        <v/>
      </c>
      <c r="AH67" s="37" t="str">
        <f t="shared" si="15"/>
        <v/>
      </c>
      <c r="AI67" s="37" t="str">
        <f t="shared" si="16"/>
        <v/>
      </c>
      <c r="AJ67" s="37" t="str">
        <f t="shared" si="17"/>
        <v/>
      </c>
      <c r="AK67" s="37" t="str">
        <f t="shared" si="18"/>
        <v/>
      </c>
      <c r="AL67" s="38"/>
    </row>
    <row r="68" spans="1:38">
      <c r="A68" s="345"/>
      <c r="B68" s="37"/>
      <c r="C68" s="37"/>
      <c r="D68" s="37"/>
      <c r="E68" s="37"/>
      <c r="F68" s="37"/>
      <c r="G68" s="37"/>
      <c r="H68" s="37"/>
      <c r="I68" s="349"/>
      <c r="J68" s="37"/>
      <c r="K68" s="37"/>
      <c r="L68" s="37"/>
      <c r="M68" s="37"/>
      <c r="N68" s="347"/>
      <c r="O68" s="37"/>
      <c r="P68" s="345"/>
      <c r="Q68" s="348"/>
      <c r="R68" s="37"/>
      <c r="S68" s="39"/>
      <c r="T68" s="37" t="str">
        <f t="shared" si="1"/>
        <v/>
      </c>
      <c r="U68" s="37" t="str">
        <f t="shared" si="2"/>
        <v/>
      </c>
      <c r="V68" s="37" t="str">
        <f t="shared" si="3"/>
        <v/>
      </c>
      <c r="W68" s="37" t="str">
        <f t="shared" si="4"/>
        <v/>
      </c>
      <c r="X68" s="37" t="str">
        <f t="shared" si="5"/>
        <v/>
      </c>
      <c r="Y68" s="37" t="str">
        <f t="shared" si="6"/>
        <v/>
      </c>
      <c r="Z68" s="37" t="str">
        <f t="shared" si="7"/>
        <v/>
      </c>
      <c r="AA68" s="37" t="str">
        <f t="shared" si="8"/>
        <v/>
      </c>
      <c r="AB68" s="349" t="str">
        <f t="shared" si="9"/>
        <v/>
      </c>
      <c r="AC68" s="37" t="str">
        <f t="shared" si="10"/>
        <v/>
      </c>
      <c r="AD68" s="37" t="str">
        <f t="shared" si="11"/>
        <v/>
      </c>
      <c r="AE68" s="37" t="str">
        <f t="shared" si="12"/>
        <v/>
      </c>
      <c r="AF68" s="37" t="str">
        <f t="shared" si="13"/>
        <v/>
      </c>
      <c r="AG68" s="37" t="str">
        <f t="shared" si="14"/>
        <v/>
      </c>
      <c r="AH68" s="37" t="str">
        <f t="shared" si="15"/>
        <v/>
      </c>
      <c r="AI68" s="37" t="str">
        <f t="shared" si="16"/>
        <v/>
      </c>
      <c r="AJ68" s="37" t="str">
        <f t="shared" si="17"/>
        <v/>
      </c>
      <c r="AK68" s="37" t="str">
        <f t="shared" si="18"/>
        <v/>
      </c>
      <c r="AL68" s="38"/>
    </row>
    <row r="69" spans="1:38">
      <c r="A69" s="345"/>
      <c r="B69" s="37"/>
      <c r="C69" s="37"/>
      <c r="D69" s="37"/>
      <c r="E69" s="37"/>
      <c r="F69" s="37"/>
      <c r="G69" s="37"/>
      <c r="H69" s="37"/>
      <c r="I69" s="349"/>
      <c r="J69" s="37"/>
      <c r="K69" s="37"/>
      <c r="L69" s="37"/>
      <c r="M69" s="37"/>
      <c r="N69" s="347"/>
      <c r="O69" s="37"/>
      <c r="P69" s="345"/>
      <c r="Q69" s="348"/>
      <c r="R69" s="37"/>
      <c r="S69" s="39"/>
      <c r="T69" s="37" t="str">
        <f t="shared" si="1"/>
        <v/>
      </c>
      <c r="U69" s="37" t="str">
        <f t="shared" si="2"/>
        <v/>
      </c>
      <c r="V69" s="37" t="str">
        <f t="shared" si="3"/>
        <v/>
      </c>
      <c r="W69" s="37" t="str">
        <f t="shared" si="4"/>
        <v/>
      </c>
      <c r="X69" s="37" t="str">
        <f t="shared" si="5"/>
        <v/>
      </c>
      <c r="Y69" s="37" t="str">
        <f t="shared" si="6"/>
        <v/>
      </c>
      <c r="Z69" s="37" t="str">
        <f t="shared" si="7"/>
        <v/>
      </c>
      <c r="AA69" s="37" t="str">
        <f t="shared" si="8"/>
        <v/>
      </c>
      <c r="AB69" s="349" t="str">
        <f t="shared" si="9"/>
        <v/>
      </c>
      <c r="AC69" s="37" t="str">
        <f t="shared" si="10"/>
        <v/>
      </c>
      <c r="AD69" s="37" t="str">
        <f t="shared" si="11"/>
        <v/>
      </c>
      <c r="AE69" s="37" t="str">
        <f t="shared" si="12"/>
        <v/>
      </c>
      <c r="AF69" s="37" t="str">
        <f t="shared" si="13"/>
        <v/>
      </c>
      <c r="AG69" s="37" t="str">
        <f t="shared" si="14"/>
        <v/>
      </c>
      <c r="AH69" s="37" t="str">
        <f t="shared" si="15"/>
        <v/>
      </c>
      <c r="AI69" s="37" t="str">
        <f t="shared" si="16"/>
        <v/>
      </c>
      <c r="AJ69" s="37" t="str">
        <f t="shared" si="17"/>
        <v/>
      </c>
      <c r="AK69" s="37" t="str">
        <f t="shared" si="18"/>
        <v/>
      </c>
      <c r="AL69" s="38"/>
    </row>
    <row r="70" spans="1:38">
      <c r="A70" s="345"/>
      <c r="B70" s="37"/>
      <c r="C70" s="37"/>
      <c r="D70" s="37"/>
      <c r="E70" s="37"/>
      <c r="F70" s="37"/>
      <c r="G70" s="37"/>
      <c r="H70" s="37"/>
      <c r="I70" s="349"/>
      <c r="J70" s="37"/>
      <c r="K70" s="37"/>
      <c r="L70" s="37"/>
      <c r="M70" s="37"/>
      <c r="N70" s="347"/>
      <c r="O70" s="37"/>
      <c r="P70" s="345"/>
      <c r="Q70" s="348"/>
      <c r="R70" s="37"/>
      <c r="S70" s="39"/>
      <c r="T70" s="37" t="str">
        <f t="shared" si="1"/>
        <v/>
      </c>
      <c r="U70" s="37" t="str">
        <f t="shared" si="2"/>
        <v/>
      </c>
      <c r="V70" s="37" t="str">
        <f t="shared" si="3"/>
        <v/>
      </c>
      <c r="W70" s="37" t="str">
        <f t="shared" si="4"/>
        <v/>
      </c>
      <c r="X70" s="37" t="str">
        <f t="shared" si="5"/>
        <v/>
      </c>
      <c r="Y70" s="37" t="str">
        <f t="shared" si="6"/>
        <v/>
      </c>
      <c r="Z70" s="37" t="str">
        <f t="shared" si="7"/>
        <v/>
      </c>
      <c r="AA70" s="37" t="str">
        <f t="shared" si="8"/>
        <v/>
      </c>
      <c r="AB70" s="349" t="str">
        <f t="shared" si="9"/>
        <v/>
      </c>
      <c r="AC70" s="37" t="str">
        <f t="shared" si="10"/>
        <v/>
      </c>
      <c r="AD70" s="37" t="str">
        <f t="shared" si="11"/>
        <v/>
      </c>
      <c r="AE70" s="37" t="str">
        <f t="shared" si="12"/>
        <v/>
      </c>
      <c r="AF70" s="37" t="str">
        <f t="shared" si="13"/>
        <v/>
      </c>
      <c r="AG70" s="37" t="str">
        <f t="shared" si="14"/>
        <v/>
      </c>
      <c r="AH70" s="37" t="str">
        <f t="shared" si="15"/>
        <v/>
      </c>
      <c r="AI70" s="37" t="str">
        <f t="shared" si="16"/>
        <v/>
      </c>
      <c r="AJ70" s="37" t="str">
        <f t="shared" si="17"/>
        <v/>
      </c>
      <c r="AK70" s="37" t="str">
        <f t="shared" si="18"/>
        <v/>
      </c>
      <c r="AL70" s="38"/>
    </row>
    <row r="71" spans="1:38">
      <c r="A71" s="345"/>
      <c r="B71" s="37"/>
      <c r="C71" s="37"/>
      <c r="D71" s="37"/>
      <c r="E71" s="37"/>
      <c r="F71" s="37"/>
      <c r="G71" s="37"/>
      <c r="H71" s="37"/>
      <c r="I71" s="349"/>
      <c r="J71" s="37"/>
      <c r="K71" s="37"/>
      <c r="L71" s="37"/>
      <c r="M71" s="37"/>
      <c r="N71" s="347"/>
      <c r="O71" s="37"/>
      <c r="P71" s="345"/>
      <c r="Q71" s="348"/>
      <c r="R71" s="37"/>
      <c r="S71" s="39"/>
      <c r="T71" s="37" t="str">
        <f t="shared" si="1"/>
        <v/>
      </c>
      <c r="U71" s="37" t="str">
        <f t="shared" si="2"/>
        <v/>
      </c>
      <c r="V71" s="37" t="str">
        <f t="shared" si="3"/>
        <v/>
      </c>
      <c r="W71" s="37" t="str">
        <f t="shared" si="4"/>
        <v/>
      </c>
      <c r="X71" s="37" t="str">
        <f t="shared" si="5"/>
        <v/>
      </c>
      <c r="Y71" s="37" t="str">
        <f t="shared" si="6"/>
        <v/>
      </c>
      <c r="Z71" s="37" t="str">
        <f t="shared" si="7"/>
        <v/>
      </c>
      <c r="AA71" s="37" t="str">
        <f t="shared" si="8"/>
        <v/>
      </c>
      <c r="AB71" s="349" t="str">
        <f t="shared" si="9"/>
        <v/>
      </c>
      <c r="AC71" s="37" t="str">
        <f t="shared" si="10"/>
        <v/>
      </c>
      <c r="AD71" s="37" t="str">
        <f t="shared" si="11"/>
        <v/>
      </c>
      <c r="AE71" s="37" t="str">
        <f t="shared" si="12"/>
        <v/>
      </c>
      <c r="AF71" s="37" t="str">
        <f t="shared" si="13"/>
        <v/>
      </c>
      <c r="AG71" s="37" t="str">
        <f t="shared" si="14"/>
        <v/>
      </c>
      <c r="AH71" s="37" t="str">
        <f t="shared" si="15"/>
        <v/>
      </c>
      <c r="AI71" s="37" t="str">
        <f t="shared" si="16"/>
        <v/>
      </c>
      <c r="AJ71" s="37" t="str">
        <f t="shared" si="17"/>
        <v/>
      </c>
      <c r="AK71" s="37" t="str">
        <f t="shared" si="18"/>
        <v/>
      </c>
      <c r="AL71" s="38"/>
    </row>
    <row r="72" spans="1:38">
      <c r="A72" s="345"/>
      <c r="B72" s="37"/>
      <c r="C72" s="37"/>
      <c r="D72" s="37"/>
      <c r="E72" s="37"/>
      <c r="F72" s="37"/>
      <c r="G72" s="37"/>
      <c r="H72" s="37"/>
      <c r="I72" s="349"/>
      <c r="J72" s="37"/>
      <c r="K72" s="37"/>
      <c r="L72" s="37"/>
      <c r="M72" s="37"/>
      <c r="N72" s="347"/>
      <c r="O72" s="37"/>
      <c r="P72" s="345"/>
      <c r="Q72" s="348"/>
      <c r="R72" s="37"/>
      <c r="S72" s="39"/>
      <c r="T72" s="37" t="str">
        <f t="shared" si="1"/>
        <v/>
      </c>
      <c r="U72" s="37" t="str">
        <f t="shared" si="2"/>
        <v/>
      </c>
      <c r="V72" s="37" t="str">
        <f t="shared" si="3"/>
        <v/>
      </c>
      <c r="W72" s="37" t="str">
        <f t="shared" si="4"/>
        <v/>
      </c>
      <c r="X72" s="37" t="str">
        <f t="shared" si="5"/>
        <v/>
      </c>
      <c r="Y72" s="37" t="str">
        <f t="shared" si="6"/>
        <v/>
      </c>
      <c r="Z72" s="37" t="str">
        <f t="shared" si="7"/>
        <v/>
      </c>
      <c r="AA72" s="37" t="str">
        <f t="shared" si="8"/>
        <v/>
      </c>
      <c r="AB72" s="349" t="str">
        <f t="shared" si="9"/>
        <v/>
      </c>
      <c r="AC72" s="37" t="str">
        <f t="shared" si="10"/>
        <v/>
      </c>
      <c r="AD72" s="37" t="str">
        <f t="shared" si="11"/>
        <v/>
      </c>
      <c r="AE72" s="37" t="str">
        <f t="shared" si="12"/>
        <v/>
      </c>
      <c r="AF72" s="37" t="str">
        <f t="shared" si="13"/>
        <v/>
      </c>
      <c r="AG72" s="37" t="str">
        <f t="shared" si="14"/>
        <v/>
      </c>
      <c r="AH72" s="37" t="str">
        <f t="shared" si="15"/>
        <v/>
      </c>
      <c r="AI72" s="37" t="str">
        <f t="shared" si="16"/>
        <v/>
      </c>
      <c r="AJ72" s="37" t="str">
        <f t="shared" si="17"/>
        <v/>
      </c>
      <c r="AK72" s="37" t="str">
        <f t="shared" si="18"/>
        <v/>
      </c>
      <c r="AL72" s="38"/>
    </row>
    <row r="73" spans="1:38">
      <c r="A73" s="345"/>
      <c r="B73" s="37"/>
      <c r="C73" s="37"/>
      <c r="D73" s="37"/>
      <c r="E73" s="37"/>
      <c r="F73" s="37"/>
      <c r="G73" s="37"/>
      <c r="H73" s="37"/>
      <c r="I73" s="349"/>
      <c r="J73" s="37"/>
      <c r="K73" s="37"/>
      <c r="L73" s="37"/>
      <c r="M73" s="37"/>
      <c r="N73" s="347"/>
      <c r="O73" s="37"/>
      <c r="P73" s="345"/>
      <c r="Q73" s="348"/>
      <c r="R73" s="37"/>
      <c r="S73" s="39"/>
      <c r="T73" s="37" t="str">
        <f t="shared" ref="T73:T136" si="19">+IF(A73="","",A73)</f>
        <v/>
      </c>
      <c r="U73" s="37" t="str">
        <f t="shared" si="2"/>
        <v/>
      </c>
      <c r="V73" s="37" t="str">
        <f t="shared" si="3"/>
        <v/>
      </c>
      <c r="W73" s="37" t="str">
        <f t="shared" si="4"/>
        <v/>
      </c>
      <c r="X73" s="37" t="str">
        <f t="shared" si="5"/>
        <v/>
      </c>
      <c r="Y73" s="37" t="str">
        <f t="shared" si="6"/>
        <v/>
      </c>
      <c r="Z73" s="37" t="str">
        <f t="shared" si="7"/>
        <v/>
      </c>
      <c r="AA73" s="37" t="str">
        <f t="shared" si="8"/>
        <v/>
      </c>
      <c r="AB73" s="349" t="str">
        <f t="shared" si="9"/>
        <v/>
      </c>
      <c r="AC73" s="37" t="str">
        <f t="shared" si="10"/>
        <v/>
      </c>
      <c r="AD73" s="37" t="str">
        <f t="shared" si="11"/>
        <v/>
      </c>
      <c r="AE73" s="37" t="str">
        <f t="shared" si="12"/>
        <v/>
      </c>
      <c r="AF73" s="37" t="str">
        <f t="shared" si="13"/>
        <v/>
      </c>
      <c r="AG73" s="37" t="str">
        <f t="shared" si="14"/>
        <v/>
      </c>
      <c r="AH73" s="37" t="str">
        <f t="shared" si="15"/>
        <v/>
      </c>
      <c r="AI73" s="37" t="str">
        <f t="shared" si="16"/>
        <v/>
      </c>
      <c r="AJ73" s="37" t="str">
        <f t="shared" si="17"/>
        <v/>
      </c>
      <c r="AK73" s="37" t="str">
        <f t="shared" si="18"/>
        <v/>
      </c>
      <c r="AL73" s="38"/>
    </row>
    <row r="74" spans="1:38">
      <c r="A74" s="345"/>
      <c r="B74" s="37"/>
      <c r="C74" s="37"/>
      <c r="D74" s="37"/>
      <c r="E74" s="37"/>
      <c r="F74" s="37"/>
      <c r="G74" s="37"/>
      <c r="H74" s="37"/>
      <c r="I74" s="349"/>
      <c r="J74" s="37"/>
      <c r="K74" s="37"/>
      <c r="L74" s="37"/>
      <c r="M74" s="37"/>
      <c r="N74" s="347"/>
      <c r="O74" s="37"/>
      <c r="P74" s="345"/>
      <c r="Q74" s="348"/>
      <c r="R74" s="37"/>
      <c r="S74" s="39"/>
      <c r="T74" s="37" t="str">
        <f t="shared" si="19"/>
        <v/>
      </c>
      <c r="U74" s="37" t="str">
        <f t="shared" si="2"/>
        <v/>
      </c>
      <c r="V74" s="37" t="str">
        <f t="shared" si="3"/>
        <v/>
      </c>
      <c r="W74" s="37" t="str">
        <f t="shared" si="4"/>
        <v/>
      </c>
      <c r="X74" s="37" t="str">
        <f t="shared" si="5"/>
        <v/>
      </c>
      <c r="Y74" s="37" t="str">
        <f t="shared" si="6"/>
        <v/>
      </c>
      <c r="Z74" s="37" t="str">
        <f t="shared" si="7"/>
        <v/>
      </c>
      <c r="AA74" s="37" t="str">
        <f t="shared" si="8"/>
        <v/>
      </c>
      <c r="AB74" s="349" t="str">
        <f t="shared" si="9"/>
        <v/>
      </c>
      <c r="AC74" s="37" t="str">
        <f t="shared" si="10"/>
        <v/>
      </c>
      <c r="AD74" s="37" t="str">
        <f t="shared" si="11"/>
        <v/>
      </c>
      <c r="AE74" s="37" t="str">
        <f t="shared" si="12"/>
        <v/>
      </c>
      <c r="AF74" s="37" t="str">
        <f t="shared" si="13"/>
        <v/>
      </c>
      <c r="AG74" s="37" t="str">
        <f t="shared" si="14"/>
        <v/>
      </c>
      <c r="AH74" s="37" t="str">
        <f t="shared" si="15"/>
        <v/>
      </c>
      <c r="AI74" s="37" t="str">
        <f t="shared" si="16"/>
        <v/>
      </c>
      <c r="AJ74" s="37" t="str">
        <f t="shared" si="17"/>
        <v/>
      </c>
      <c r="AK74" s="37" t="str">
        <f t="shared" si="18"/>
        <v/>
      </c>
      <c r="AL74" s="38"/>
    </row>
    <row r="75" spans="1:38">
      <c r="A75" s="345"/>
      <c r="B75" s="37"/>
      <c r="C75" s="37"/>
      <c r="D75" s="37"/>
      <c r="E75" s="37"/>
      <c r="F75" s="37"/>
      <c r="G75" s="37"/>
      <c r="H75" s="37"/>
      <c r="I75" s="349"/>
      <c r="J75" s="37"/>
      <c r="K75" s="37"/>
      <c r="L75" s="37"/>
      <c r="M75" s="37"/>
      <c r="N75" s="347"/>
      <c r="O75" s="37"/>
      <c r="P75" s="345"/>
      <c r="Q75" s="348"/>
      <c r="R75" s="37"/>
      <c r="S75" s="39"/>
      <c r="T75" s="37" t="str">
        <f t="shared" si="19"/>
        <v/>
      </c>
      <c r="U75" s="37" t="str">
        <f t="shared" si="2"/>
        <v/>
      </c>
      <c r="V75" s="37" t="str">
        <f t="shared" si="3"/>
        <v/>
      </c>
      <c r="W75" s="37" t="str">
        <f t="shared" si="4"/>
        <v/>
      </c>
      <c r="X75" s="37" t="str">
        <f t="shared" si="5"/>
        <v/>
      </c>
      <c r="Y75" s="37" t="str">
        <f t="shared" si="6"/>
        <v/>
      </c>
      <c r="Z75" s="37" t="str">
        <f t="shared" si="7"/>
        <v/>
      </c>
      <c r="AA75" s="37" t="str">
        <f t="shared" si="8"/>
        <v/>
      </c>
      <c r="AB75" s="349" t="str">
        <f t="shared" si="9"/>
        <v/>
      </c>
      <c r="AC75" s="37" t="str">
        <f t="shared" si="10"/>
        <v/>
      </c>
      <c r="AD75" s="37" t="str">
        <f t="shared" si="11"/>
        <v/>
      </c>
      <c r="AE75" s="37" t="str">
        <f t="shared" si="12"/>
        <v/>
      </c>
      <c r="AF75" s="37" t="str">
        <f t="shared" si="13"/>
        <v/>
      </c>
      <c r="AG75" s="37" t="str">
        <f t="shared" si="14"/>
        <v/>
      </c>
      <c r="AH75" s="37" t="str">
        <f t="shared" si="15"/>
        <v/>
      </c>
      <c r="AI75" s="37" t="str">
        <f t="shared" si="16"/>
        <v/>
      </c>
      <c r="AJ75" s="37" t="str">
        <f t="shared" si="17"/>
        <v/>
      </c>
      <c r="AK75" s="37" t="str">
        <f t="shared" si="18"/>
        <v/>
      </c>
      <c r="AL75" s="38"/>
    </row>
    <row r="76" spans="1:38">
      <c r="A76" s="345"/>
      <c r="B76" s="37"/>
      <c r="C76" s="37"/>
      <c r="D76" s="37"/>
      <c r="E76" s="37"/>
      <c r="F76" s="37"/>
      <c r="G76" s="37"/>
      <c r="H76" s="37"/>
      <c r="I76" s="349"/>
      <c r="J76" s="37"/>
      <c r="K76" s="37"/>
      <c r="L76" s="37"/>
      <c r="M76" s="37"/>
      <c r="N76" s="347"/>
      <c r="O76" s="37"/>
      <c r="P76" s="345"/>
      <c r="Q76" s="348"/>
      <c r="R76" s="37"/>
      <c r="S76" s="39"/>
      <c r="T76" s="37" t="str">
        <f t="shared" si="19"/>
        <v/>
      </c>
      <c r="U76" s="37" t="str">
        <f t="shared" si="2"/>
        <v/>
      </c>
      <c r="V76" s="37" t="str">
        <f t="shared" si="3"/>
        <v/>
      </c>
      <c r="W76" s="37" t="str">
        <f t="shared" si="4"/>
        <v/>
      </c>
      <c r="X76" s="37" t="str">
        <f t="shared" si="5"/>
        <v/>
      </c>
      <c r="Y76" s="37" t="str">
        <f t="shared" si="6"/>
        <v/>
      </c>
      <c r="Z76" s="37" t="str">
        <f t="shared" si="7"/>
        <v/>
      </c>
      <c r="AA76" s="37" t="str">
        <f t="shared" si="8"/>
        <v/>
      </c>
      <c r="AB76" s="349" t="str">
        <f t="shared" si="9"/>
        <v/>
      </c>
      <c r="AC76" s="37" t="str">
        <f t="shared" si="10"/>
        <v/>
      </c>
      <c r="AD76" s="37" t="str">
        <f t="shared" si="11"/>
        <v/>
      </c>
      <c r="AE76" s="37" t="str">
        <f t="shared" si="12"/>
        <v/>
      </c>
      <c r="AF76" s="37" t="str">
        <f t="shared" si="13"/>
        <v/>
      </c>
      <c r="AG76" s="37" t="str">
        <f t="shared" si="14"/>
        <v/>
      </c>
      <c r="AH76" s="37" t="str">
        <f t="shared" si="15"/>
        <v/>
      </c>
      <c r="AI76" s="37" t="str">
        <f t="shared" si="16"/>
        <v/>
      </c>
      <c r="AJ76" s="37" t="str">
        <f t="shared" si="17"/>
        <v/>
      </c>
      <c r="AK76" s="37" t="str">
        <f t="shared" si="18"/>
        <v/>
      </c>
      <c r="AL76" s="38"/>
    </row>
    <row r="77" spans="1:38">
      <c r="A77" s="37"/>
      <c r="B77" s="37"/>
      <c r="C77" s="37"/>
      <c r="D77" s="37"/>
      <c r="E77" s="37"/>
      <c r="F77" s="37"/>
      <c r="G77" s="37"/>
      <c r="H77" s="37"/>
      <c r="I77" s="37"/>
      <c r="J77" s="37"/>
      <c r="K77" s="37"/>
      <c r="L77" s="37"/>
      <c r="M77" s="37"/>
      <c r="N77" s="347"/>
      <c r="O77" s="37"/>
      <c r="P77" s="37"/>
      <c r="Q77" s="37"/>
      <c r="R77" s="37"/>
      <c r="S77" s="39"/>
      <c r="T77" s="37" t="str">
        <f t="shared" si="19"/>
        <v/>
      </c>
      <c r="U77" s="37" t="str">
        <f t="shared" si="2"/>
        <v/>
      </c>
      <c r="V77" s="37" t="str">
        <f t="shared" si="3"/>
        <v/>
      </c>
      <c r="W77" s="37" t="str">
        <f t="shared" si="4"/>
        <v/>
      </c>
      <c r="X77" s="37" t="str">
        <f t="shared" si="5"/>
        <v/>
      </c>
      <c r="Y77" s="37" t="str">
        <f t="shared" si="6"/>
        <v/>
      </c>
      <c r="Z77" s="37" t="str">
        <f t="shared" si="7"/>
        <v/>
      </c>
      <c r="AA77" s="37" t="str">
        <f t="shared" si="8"/>
        <v/>
      </c>
      <c r="AB77" s="349" t="str">
        <f t="shared" si="9"/>
        <v/>
      </c>
      <c r="AC77" s="37" t="str">
        <f t="shared" si="10"/>
        <v/>
      </c>
      <c r="AD77" s="37" t="str">
        <f t="shared" si="11"/>
        <v/>
      </c>
      <c r="AE77" s="37" t="str">
        <f t="shared" si="12"/>
        <v/>
      </c>
      <c r="AF77" s="37" t="str">
        <f t="shared" si="13"/>
        <v/>
      </c>
      <c r="AG77" s="37" t="str">
        <f t="shared" si="14"/>
        <v/>
      </c>
      <c r="AH77" s="37" t="str">
        <f t="shared" si="15"/>
        <v/>
      </c>
      <c r="AI77" s="37" t="str">
        <f t="shared" si="16"/>
        <v/>
      </c>
      <c r="AJ77" s="37" t="str">
        <f t="shared" si="17"/>
        <v/>
      </c>
      <c r="AK77" s="37" t="str">
        <f t="shared" si="18"/>
        <v/>
      </c>
      <c r="AL77" s="38"/>
    </row>
    <row r="78" spans="1:38">
      <c r="A78" s="37"/>
      <c r="B78" s="37"/>
      <c r="C78" s="37"/>
      <c r="D78" s="37"/>
      <c r="E78" s="37"/>
      <c r="F78" s="37"/>
      <c r="G78" s="37"/>
      <c r="H78" s="37"/>
      <c r="I78" s="37"/>
      <c r="J78" s="37"/>
      <c r="K78" s="37"/>
      <c r="L78" s="37"/>
      <c r="M78" s="37"/>
      <c r="N78" s="347"/>
      <c r="O78" s="37"/>
      <c r="P78" s="37"/>
      <c r="Q78" s="37"/>
      <c r="R78" s="37"/>
      <c r="S78" s="39"/>
      <c r="T78" s="37" t="str">
        <f t="shared" si="19"/>
        <v/>
      </c>
      <c r="U78" s="37" t="str">
        <f t="shared" si="2"/>
        <v/>
      </c>
      <c r="V78" s="37" t="str">
        <f t="shared" si="3"/>
        <v/>
      </c>
      <c r="W78" s="37" t="str">
        <f t="shared" si="4"/>
        <v/>
      </c>
      <c r="X78" s="37" t="str">
        <f t="shared" si="5"/>
        <v/>
      </c>
      <c r="Y78" s="37" t="str">
        <f t="shared" si="6"/>
        <v/>
      </c>
      <c r="Z78" s="37" t="str">
        <f t="shared" si="7"/>
        <v/>
      </c>
      <c r="AA78" s="37" t="str">
        <f t="shared" si="8"/>
        <v/>
      </c>
      <c r="AB78" s="349" t="str">
        <f t="shared" si="9"/>
        <v/>
      </c>
      <c r="AC78" s="37" t="str">
        <f t="shared" si="10"/>
        <v/>
      </c>
      <c r="AD78" s="37" t="str">
        <f t="shared" si="11"/>
        <v/>
      </c>
      <c r="AE78" s="37" t="str">
        <f t="shared" si="12"/>
        <v/>
      </c>
      <c r="AF78" s="37" t="str">
        <f t="shared" si="13"/>
        <v/>
      </c>
      <c r="AG78" s="37" t="str">
        <f t="shared" si="14"/>
        <v/>
      </c>
      <c r="AH78" s="37" t="str">
        <f t="shared" si="15"/>
        <v/>
      </c>
      <c r="AI78" s="37" t="str">
        <f t="shared" si="16"/>
        <v/>
      </c>
      <c r="AJ78" s="37" t="str">
        <f t="shared" si="17"/>
        <v/>
      </c>
      <c r="AK78" s="37" t="str">
        <f t="shared" si="18"/>
        <v/>
      </c>
      <c r="AL78" s="38"/>
    </row>
    <row r="79" spans="1:38">
      <c r="A79" s="37"/>
      <c r="B79" s="37"/>
      <c r="C79" s="37"/>
      <c r="D79" s="37"/>
      <c r="E79" s="37"/>
      <c r="F79" s="37"/>
      <c r="G79" s="37"/>
      <c r="H79" s="37"/>
      <c r="I79" s="37"/>
      <c r="J79" s="37"/>
      <c r="K79" s="37"/>
      <c r="L79" s="37"/>
      <c r="M79" s="37"/>
      <c r="N79" s="347"/>
      <c r="O79" s="37"/>
      <c r="P79" s="37"/>
      <c r="Q79" s="37"/>
      <c r="R79" s="37"/>
      <c r="S79" s="39"/>
      <c r="T79" s="37" t="str">
        <f t="shared" si="19"/>
        <v/>
      </c>
      <c r="U79" s="37" t="str">
        <f t="shared" si="2"/>
        <v/>
      </c>
      <c r="V79" s="37" t="str">
        <f t="shared" si="3"/>
        <v/>
      </c>
      <c r="W79" s="37" t="str">
        <f t="shared" si="4"/>
        <v/>
      </c>
      <c r="X79" s="37" t="str">
        <f t="shared" si="5"/>
        <v/>
      </c>
      <c r="Y79" s="37" t="str">
        <f t="shared" si="6"/>
        <v/>
      </c>
      <c r="Z79" s="37" t="str">
        <f t="shared" si="7"/>
        <v/>
      </c>
      <c r="AA79" s="37" t="str">
        <f t="shared" si="8"/>
        <v/>
      </c>
      <c r="AB79" s="349" t="str">
        <f t="shared" si="9"/>
        <v/>
      </c>
      <c r="AC79" s="37" t="str">
        <f t="shared" si="10"/>
        <v/>
      </c>
      <c r="AD79" s="37" t="str">
        <f t="shared" si="11"/>
        <v/>
      </c>
      <c r="AE79" s="37" t="str">
        <f t="shared" si="12"/>
        <v/>
      </c>
      <c r="AF79" s="37" t="str">
        <f t="shared" si="13"/>
        <v/>
      </c>
      <c r="AG79" s="37" t="str">
        <f t="shared" si="14"/>
        <v/>
      </c>
      <c r="AH79" s="37" t="str">
        <f t="shared" si="15"/>
        <v/>
      </c>
      <c r="AI79" s="37" t="str">
        <f t="shared" si="16"/>
        <v/>
      </c>
      <c r="AJ79" s="37" t="str">
        <f t="shared" si="17"/>
        <v/>
      </c>
      <c r="AK79" s="37" t="str">
        <f t="shared" si="18"/>
        <v/>
      </c>
      <c r="AL79" s="38"/>
    </row>
    <row r="80" spans="1:38">
      <c r="A80" s="37"/>
      <c r="B80" s="37"/>
      <c r="C80" s="37"/>
      <c r="D80" s="37"/>
      <c r="E80" s="37"/>
      <c r="F80" s="37"/>
      <c r="G80" s="37"/>
      <c r="H80" s="37"/>
      <c r="I80" s="37"/>
      <c r="J80" s="37"/>
      <c r="K80" s="37"/>
      <c r="L80" s="37"/>
      <c r="M80" s="37"/>
      <c r="N80" s="347"/>
      <c r="O80" s="37"/>
      <c r="P80" s="37"/>
      <c r="Q80" s="37"/>
      <c r="R80" s="37"/>
      <c r="S80" s="39"/>
      <c r="T80" s="37" t="str">
        <f t="shared" si="19"/>
        <v/>
      </c>
      <c r="U80" s="37" t="str">
        <f t="shared" si="2"/>
        <v/>
      </c>
      <c r="V80" s="37" t="str">
        <f t="shared" si="3"/>
        <v/>
      </c>
      <c r="W80" s="37" t="str">
        <f t="shared" si="4"/>
        <v/>
      </c>
      <c r="X80" s="37" t="str">
        <f t="shared" si="5"/>
        <v/>
      </c>
      <c r="Y80" s="37" t="str">
        <f t="shared" si="6"/>
        <v/>
      </c>
      <c r="Z80" s="37" t="str">
        <f t="shared" si="7"/>
        <v/>
      </c>
      <c r="AA80" s="37" t="str">
        <f t="shared" si="8"/>
        <v/>
      </c>
      <c r="AB80" s="349" t="str">
        <f t="shared" si="9"/>
        <v/>
      </c>
      <c r="AC80" s="37" t="str">
        <f t="shared" si="10"/>
        <v/>
      </c>
      <c r="AD80" s="37" t="str">
        <f t="shared" si="11"/>
        <v/>
      </c>
      <c r="AE80" s="37" t="str">
        <f t="shared" si="12"/>
        <v/>
      </c>
      <c r="AF80" s="37" t="str">
        <f t="shared" si="13"/>
        <v/>
      </c>
      <c r="AG80" s="37" t="str">
        <f t="shared" si="14"/>
        <v/>
      </c>
      <c r="AH80" s="37" t="str">
        <f t="shared" si="15"/>
        <v/>
      </c>
      <c r="AI80" s="37" t="str">
        <f t="shared" si="16"/>
        <v/>
      </c>
      <c r="AJ80" s="37" t="str">
        <f t="shared" si="17"/>
        <v/>
      </c>
      <c r="AK80" s="37" t="str">
        <f t="shared" si="18"/>
        <v/>
      </c>
      <c r="AL80" s="38"/>
    </row>
    <row r="81" spans="1:38">
      <c r="A81" s="37"/>
      <c r="B81" s="37"/>
      <c r="C81" s="37"/>
      <c r="D81" s="37"/>
      <c r="E81" s="37"/>
      <c r="F81" s="37"/>
      <c r="G81" s="37"/>
      <c r="H81" s="37"/>
      <c r="I81" s="37"/>
      <c r="J81" s="37"/>
      <c r="K81" s="37"/>
      <c r="L81" s="37"/>
      <c r="M81" s="37"/>
      <c r="N81" s="347"/>
      <c r="O81" s="37"/>
      <c r="P81" s="37"/>
      <c r="Q81" s="37"/>
      <c r="R81" s="37"/>
      <c r="S81" s="39"/>
      <c r="T81" s="37" t="str">
        <f t="shared" si="19"/>
        <v/>
      </c>
      <c r="U81" s="37" t="str">
        <f t="shared" si="2"/>
        <v/>
      </c>
      <c r="V81" s="37" t="str">
        <f t="shared" si="3"/>
        <v/>
      </c>
      <c r="W81" s="37" t="str">
        <f t="shared" si="4"/>
        <v/>
      </c>
      <c r="X81" s="37" t="str">
        <f t="shared" si="5"/>
        <v/>
      </c>
      <c r="Y81" s="37" t="str">
        <f t="shared" si="6"/>
        <v/>
      </c>
      <c r="Z81" s="37" t="str">
        <f t="shared" si="7"/>
        <v/>
      </c>
      <c r="AA81" s="37" t="str">
        <f t="shared" si="8"/>
        <v/>
      </c>
      <c r="AB81" s="349" t="str">
        <f t="shared" si="9"/>
        <v/>
      </c>
      <c r="AC81" s="37" t="str">
        <f t="shared" si="10"/>
        <v/>
      </c>
      <c r="AD81" s="37" t="str">
        <f t="shared" si="11"/>
        <v/>
      </c>
      <c r="AE81" s="37" t="str">
        <f t="shared" si="12"/>
        <v/>
      </c>
      <c r="AF81" s="37" t="str">
        <f t="shared" si="13"/>
        <v/>
      </c>
      <c r="AG81" s="37" t="str">
        <f t="shared" si="14"/>
        <v/>
      </c>
      <c r="AH81" s="37" t="str">
        <f t="shared" si="15"/>
        <v/>
      </c>
      <c r="AI81" s="37" t="str">
        <f t="shared" si="16"/>
        <v/>
      </c>
      <c r="AJ81" s="37" t="str">
        <f t="shared" si="17"/>
        <v/>
      </c>
      <c r="AK81" s="37" t="str">
        <f t="shared" si="18"/>
        <v/>
      </c>
      <c r="AL81" s="38"/>
    </row>
    <row r="82" spans="1:38">
      <c r="A82" s="37"/>
      <c r="B82" s="37"/>
      <c r="C82" s="37"/>
      <c r="D82" s="37"/>
      <c r="E82" s="37"/>
      <c r="F82" s="37"/>
      <c r="G82" s="37"/>
      <c r="H82" s="37"/>
      <c r="I82" s="37"/>
      <c r="J82" s="37"/>
      <c r="K82" s="37"/>
      <c r="L82" s="37"/>
      <c r="M82" s="37"/>
      <c r="N82" s="347"/>
      <c r="O82" s="37"/>
      <c r="P82" s="37"/>
      <c r="Q82" s="37"/>
      <c r="R82" s="37"/>
      <c r="S82" s="39"/>
      <c r="T82" s="37" t="str">
        <f t="shared" si="19"/>
        <v/>
      </c>
      <c r="U82" s="37" t="str">
        <f t="shared" si="2"/>
        <v/>
      </c>
      <c r="V82" s="37" t="str">
        <f t="shared" si="3"/>
        <v/>
      </c>
      <c r="W82" s="37" t="str">
        <f t="shared" si="4"/>
        <v/>
      </c>
      <c r="X82" s="37" t="str">
        <f t="shared" si="5"/>
        <v/>
      </c>
      <c r="Y82" s="37" t="str">
        <f t="shared" si="6"/>
        <v/>
      </c>
      <c r="Z82" s="37" t="str">
        <f t="shared" si="7"/>
        <v/>
      </c>
      <c r="AA82" s="37" t="str">
        <f t="shared" si="8"/>
        <v/>
      </c>
      <c r="AB82" s="349" t="str">
        <f t="shared" si="9"/>
        <v/>
      </c>
      <c r="AC82" s="37" t="str">
        <f t="shared" si="10"/>
        <v/>
      </c>
      <c r="AD82" s="37" t="str">
        <f t="shared" si="11"/>
        <v/>
      </c>
      <c r="AE82" s="37" t="str">
        <f t="shared" si="12"/>
        <v/>
      </c>
      <c r="AF82" s="37" t="str">
        <f t="shared" si="13"/>
        <v/>
      </c>
      <c r="AG82" s="37" t="str">
        <f t="shared" si="14"/>
        <v/>
      </c>
      <c r="AH82" s="37" t="str">
        <f t="shared" si="15"/>
        <v/>
      </c>
      <c r="AI82" s="37" t="str">
        <f t="shared" si="16"/>
        <v/>
      </c>
      <c r="AJ82" s="37" t="str">
        <f t="shared" si="17"/>
        <v/>
      </c>
      <c r="AK82" s="37" t="str">
        <f t="shared" si="18"/>
        <v/>
      </c>
      <c r="AL82" s="38"/>
    </row>
    <row r="83" spans="1:38">
      <c r="A83" s="37"/>
      <c r="B83" s="37"/>
      <c r="C83" s="37"/>
      <c r="D83" s="37"/>
      <c r="E83" s="37"/>
      <c r="F83" s="37"/>
      <c r="G83" s="37"/>
      <c r="H83" s="37"/>
      <c r="I83" s="37"/>
      <c r="J83" s="37"/>
      <c r="K83" s="37"/>
      <c r="L83" s="37"/>
      <c r="M83" s="37"/>
      <c r="N83" s="347"/>
      <c r="O83" s="37"/>
      <c r="P83" s="37"/>
      <c r="Q83" s="37"/>
      <c r="R83" s="37"/>
      <c r="S83" s="39"/>
      <c r="T83" s="37" t="str">
        <f t="shared" si="19"/>
        <v/>
      </c>
      <c r="U83" s="37" t="str">
        <f t="shared" si="2"/>
        <v/>
      </c>
      <c r="V83" s="37" t="str">
        <f t="shared" si="3"/>
        <v/>
      </c>
      <c r="W83" s="37" t="str">
        <f t="shared" si="4"/>
        <v/>
      </c>
      <c r="X83" s="37" t="str">
        <f t="shared" si="5"/>
        <v/>
      </c>
      <c r="Y83" s="37" t="str">
        <f t="shared" si="6"/>
        <v/>
      </c>
      <c r="Z83" s="37" t="str">
        <f t="shared" si="7"/>
        <v/>
      </c>
      <c r="AA83" s="37" t="str">
        <f t="shared" si="8"/>
        <v/>
      </c>
      <c r="AB83" s="349" t="str">
        <f t="shared" si="9"/>
        <v/>
      </c>
      <c r="AC83" s="37" t="str">
        <f t="shared" si="10"/>
        <v/>
      </c>
      <c r="AD83" s="37" t="str">
        <f t="shared" si="11"/>
        <v/>
      </c>
      <c r="AE83" s="37" t="str">
        <f t="shared" si="12"/>
        <v/>
      </c>
      <c r="AF83" s="37" t="str">
        <f t="shared" si="13"/>
        <v/>
      </c>
      <c r="AG83" s="37" t="str">
        <f t="shared" si="14"/>
        <v/>
      </c>
      <c r="AH83" s="37" t="str">
        <f t="shared" si="15"/>
        <v/>
      </c>
      <c r="AI83" s="37" t="str">
        <f t="shared" si="16"/>
        <v/>
      </c>
      <c r="AJ83" s="37" t="str">
        <f t="shared" si="17"/>
        <v/>
      </c>
      <c r="AK83" s="37" t="str">
        <f t="shared" si="18"/>
        <v/>
      </c>
      <c r="AL83" s="38"/>
    </row>
    <row r="84" spans="1:38">
      <c r="A84" s="37"/>
      <c r="B84" s="37"/>
      <c r="C84" s="37"/>
      <c r="D84" s="37"/>
      <c r="E84" s="37"/>
      <c r="F84" s="37"/>
      <c r="G84" s="37"/>
      <c r="H84" s="37"/>
      <c r="I84" s="37"/>
      <c r="J84" s="37"/>
      <c r="K84" s="37"/>
      <c r="L84" s="37"/>
      <c r="M84" s="37"/>
      <c r="N84" s="347"/>
      <c r="O84" s="37"/>
      <c r="P84" s="37"/>
      <c r="Q84" s="37"/>
      <c r="R84" s="37"/>
      <c r="S84" s="39"/>
      <c r="T84" s="37" t="str">
        <f t="shared" si="19"/>
        <v/>
      </c>
      <c r="U84" s="37" t="str">
        <f t="shared" si="2"/>
        <v/>
      </c>
      <c r="V84" s="37" t="str">
        <f t="shared" si="3"/>
        <v/>
      </c>
      <c r="W84" s="37" t="str">
        <f t="shared" si="4"/>
        <v/>
      </c>
      <c r="X84" s="37" t="str">
        <f t="shared" si="5"/>
        <v/>
      </c>
      <c r="Y84" s="37" t="str">
        <f t="shared" si="6"/>
        <v/>
      </c>
      <c r="Z84" s="37" t="str">
        <f t="shared" si="7"/>
        <v/>
      </c>
      <c r="AA84" s="37" t="str">
        <f t="shared" si="8"/>
        <v/>
      </c>
      <c r="AB84" s="349" t="str">
        <f t="shared" si="9"/>
        <v/>
      </c>
      <c r="AC84" s="37" t="str">
        <f t="shared" si="10"/>
        <v/>
      </c>
      <c r="AD84" s="37" t="str">
        <f t="shared" si="11"/>
        <v/>
      </c>
      <c r="AE84" s="37" t="str">
        <f t="shared" si="12"/>
        <v/>
      </c>
      <c r="AF84" s="37" t="str">
        <f t="shared" si="13"/>
        <v/>
      </c>
      <c r="AG84" s="37" t="str">
        <f t="shared" si="14"/>
        <v/>
      </c>
      <c r="AH84" s="37" t="str">
        <f t="shared" si="15"/>
        <v/>
      </c>
      <c r="AI84" s="37" t="str">
        <f t="shared" si="16"/>
        <v/>
      </c>
      <c r="AJ84" s="37" t="str">
        <f t="shared" si="17"/>
        <v/>
      </c>
      <c r="AK84" s="37" t="str">
        <f t="shared" si="18"/>
        <v/>
      </c>
      <c r="AL84" s="38"/>
    </row>
    <row r="85" spans="1:38">
      <c r="A85" s="37"/>
      <c r="B85" s="37"/>
      <c r="C85" s="37"/>
      <c r="D85" s="37"/>
      <c r="E85" s="37"/>
      <c r="F85" s="37"/>
      <c r="G85" s="37"/>
      <c r="H85" s="37"/>
      <c r="I85" s="37"/>
      <c r="J85" s="37"/>
      <c r="K85" s="37"/>
      <c r="L85" s="37"/>
      <c r="M85" s="37"/>
      <c r="N85" s="347"/>
      <c r="O85" s="37"/>
      <c r="P85" s="37"/>
      <c r="Q85" s="37"/>
      <c r="R85" s="37"/>
      <c r="S85" s="39"/>
      <c r="T85" s="37" t="str">
        <f t="shared" si="19"/>
        <v/>
      </c>
      <c r="U85" s="37" t="str">
        <f t="shared" si="2"/>
        <v/>
      </c>
      <c r="V85" s="37" t="str">
        <f t="shared" si="3"/>
        <v/>
      </c>
      <c r="W85" s="37" t="str">
        <f t="shared" si="4"/>
        <v/>
      </c>
      <c r="X85" s="37" t="str">
        <f t="shared" si="5"/>
        <v/>
      </c>
      <c r="Y85" s="37" t="str">
        <f t="shared" si="6"/>
        <v/>
      </c>
      <c r="Z85" s="37" t="str">
        <f t="shared" si="7"/>
        <v/>
      </c>
      <c r="AA85" s="37" t="str">
        <f t="shared" si="8"/>
        <v/>
      </c>
      <c r="AB85" s="349" t="str">
        <f t="shared" si="9"/>
        <v/>
      </c>
      <c r="AC85" s="37" t="str">
        <f t="shared" si="10"/>
        <v/>
      </c>
      <c r="AD85" s="37" t="str">
        <f t="shared" si="11"/>
        <v/>
      </c>
      <c r="AE85" s="37" t="str">
        <f t="shared" si="12"/>
        <v/>
      </c>
      <c r="AF85" s="37" t="str">
        <f t="shared" si="13"/>
        <v/>
      </c>
      <c r="AG85" s="37" t="str">
        <f t="shared" si="14"/>
        <v/>
      </c>
      <c r="AH85" s="37" t="str">
        <f t="shared" si="15"/>
        <v/>
      </c>
      <c r="AI85" s="37" t="str">
        <f t="shared" si="16"/>
        <v/>
      </c>
      <c r="AJ85" s="37" t="str">
        <f t="shared" si="17"/>
        <v/>
      </c>
      <c r="AK85" s="37" t="str">
        <f t="shared" si="18"/>
        <v/>
      </c>
      <c r="AL85" s="38"/>
    </row>
    <row r="86" spans="1:38">
      <c r="A86" s="37"/>
      <c r="B86" s="37"/>
      <c r="C86" s="37"/>
      <c r="D86" s="37"/>
      <c r="E86" s="37"/>
      <c r="F86" s="37"/>
      <c r="G86" s="37"/>
      <c r="H86" s="37"/>
      <c r="I86" s="37"/>
      <c r="J86" s="37"/>
      <c r="K86" s="37"/>
      <c r="L86" s="37"/>
      <c r="M86" s="37"/>
      <c r="N86" s="347"/>
      <c r="O86" s="37"/>
      <c r="P86" s="37"/>
      <c r="Q86" s="37"/>
      <c r="R86" s="37"/>
      <c r="S86" s="39"/>
      <c r="T86" s="37" t="str">
        <f t="shared" si="19"/>
        <v/>
      </c>
      <c r="U86" s="37" t="str">
        <f t="shared" si="2"/>
        <v/>
      </c>
      <c r="V86" s="37" t="str">
        <f t="shared" si="3"/>
        <v/>
      </c>
      <c r="W86" s="37" t="str">
        <f t="shared" si="4"/>
        <v/>
      </c>
      <c r="X86" s="37" t="str">
        <f t="shared" si="5"/>
        <v/>
      </c>
      <c r="Y86" s="37" t="str">
        <f t="shared" si="6"/>
        <v/>
      </c>
      <c r="Z86" s="37" t="str">
        <f t="shared" si="7"/>
        <v/>
      </c>
      <c r="AA86" s="37" t="str">
        <f t="shared" si="8"/>
        <v/>
      </c>
      <c r="AB86" s="349" t="str">
        <f t="shared" si="9"/>
        <v/>
      </c>
      <c r="AC86" s="37" t="str">
        <f t="shared" si="10"/>
        <v/>
      </c>
      <c r="AD86" s="37" t="str">
        <f t="shared" si="11"/>
        <v/>
      </c>
      <c r="AE86" s="37" t="str">
        <f t="shared" si="12"/>
        <v/>
      </c>
      <c r="AF86" s="37" t="str">
        <f t="shared" si="13"/>
        <v/>
      </c>
      <c r="AG86" s="37" t="str">
        <f t="shared" si="14"/>
        <v/>
      </c>
      <c r="AH86" s="37" t="str">
        <f t="shared" si="15"/>
        <v/>
      </c>
      <c r="AI86" s="37" t="str">
        <f t="shared" si="16"/>
        <v/>
      </c>
      <c r="AJ86" s="37" t="str">
        <f t="shared" si="17"/>
        <v/>
      </c>
      <c r="AK86" s="37" t="str">
        <f t="shared" si="18"/>
        <v/>
      </c>
      <c r="AL86" s="38"/>
    </row>
    <row r="87" spans="1:38">
      <c r="A87" s="37"/>
      <c r="B87" s="37"/>
      <c r="C87" s="37"/>
      <c r="D87" s="37"/>
      <c r="E87" s="37"/>
      <c r="F87" s="37"/>
      <c r="G87" s="37"/>
      <c r="H87" s="37"/>
      <c r="I87" s="37"/>
      <c r="J87" s="37"/>
      <c r="K87" s="37"/>
      <c r="L87" s="37"/>
      <c r="M87" s="37"/>
      <c r="N87" s="347"/>
      <c r="O87" s="37"/>
      <c r="P87" s="37"/>
      <c r="Q87" s="37"/>
      <c r="R87" s="37"/>
      <c r="S87" s="39"/>
      <c r="T87" s="37" t="str">
        <f t="shared" si="19"/>
        <v/>
      </c>
      <c r="U87" s="37" t="str">
        <f t="shared" ref="U87:U136" si="20">+IF(B87="","",B87)</f>
        <v/>
      </c>
      <c r="V87" s="37" t="str">
        <f t="shared" ref="V87:V136" si="21">+IF(C87="","",C87)</f>
        <v/>
      </c>
      <c r="W87" s="37" t="str">
        <f t="shared" ref="W87:W136" si="22">+IF(D87="","",D87)</f>
        <v/>
      </c>
      <c r="X87" s="37" t="str">
        <f t="shared" ref="X87:X136" si="23">+IF(E87="","",E87)</f>
        <v/>
      </c>
      <c r="Y87" s="37" t="str">
        <f t="shared" ref="Y87:Y136" si="24">+IF(F87="","",F87)</f>
        <v/>
      </c>
      <c r="Z87" s="37" t="str">
        <f t="shared" ref="Z87:Z136" si="25">+IF(G87="","",G87)</f>
        <v/>
      </c>
      <c r="AA87" s="37" t="str">
        <f t="shared" ref="AA87:AA136" si="26">+IF(H87="","",H87)</f>
        <v/>
      </c>
      <c r="AB87" s="349" t="str">
        <f t="shared" ref="AB87:AB136" si="27">+IF(I87="","",I87)</f>
        <v/>
      </c>
      <c r="AC87" s="37" t="str">
        <f t="shared" ref="AC87:AC136" si="28">+IF(J87="","",J87)</f>
        <v/>
      </c>
      <c r="AD87" s="37" t="str">
        <f t="shared" ref="AD87:AD136" si="29">+IF(K87="","",K87)</f>
        <v/>
      </c>
      <c r="AE87" s="37" t="str">
        <f t="shared" ref="AE87:AE136" si="30">+IF(L87="","",L87)</f>
        <v/>
      </c>
      <c r="AF87" s="37" t="str">
        <f t="shared" ref="AF87:AF136" si="31">+IF(M87="","",M87)</f>
        <v/>
      </c>
      <c r="AG87" s="37" t="str">
        <f t="shared" ref="AG87:AG136" si="32">+IF(N87="","",N87)</f>
        <v/>
      </c>
      <c r="AH87" s="37" t="str">
        <f t="shared" ref="AH87:AH136" si="33">+IF(O87="","",O87)</f>
        <v/>
      </c>
      <c r="AI87" s="37" t="str">
        <f t="shared" ref="AI87:AI136" si="34">+IF(P87="","",P87)</f>
        <v/>
      </c>
      <c r="AJ87" s="37" t="str">
        <f t="shared" ref="AJ87:AJ136" si="35">+IF(Q87="","",Q87)</f>
        <v/>
      </c>
      <c r="AK87" s="37" t="str">
        <f t="shared" ref="AK87:AK136" si="36">+IF(R87="","",R87)</f>
        <v/>
      </c>
      <c r="AL87" s="38"/>
    </row>
    <row r="88" spans="1:38">
      <c r="A88" s="37"/>
      <c r="B88" s="37"/>
      <c r="C88" s="37"/>
      <c r="D88" s="37"/>
      <c r="E88" s="37"/>
      <c r="F88" s="37"/>
      <c r="G88" s="37"/>
      <c r="H88" s="37"/>
      <c r="I88" s="37"/>
      <c r="J88" s="37"/>
      <c r="K88" s="37"/>
      <c r="L88" s="37"/>
      <c r="M88" s="37"/>
      <c r="N88" s="347"/>
      <c r="O88" s="37"/>
      <c r="P88" s="37"/>
      <c r="Q88" s="37"/>
      <c r="R88" s="37"/>
      <c r="S88" s="39"/>
      <c r="T88" s="37" t="str">
        <f t="shared" si="19"/>
        <v/>
      </c>
      <c r="U88" s="37" t="str">
        <f t="shared" si="20"/>
        <v/>
      </c>
      <c r="V88" s="37" t="str">
        <f t="shared" si="21"/>
        <v/>
      </c>
      <c r="W88" s="37" t="str">
        <f t="shared" si="22"/>
        <v/>
      </c>
      <c r="X88" s="37" t="str">
        <f t="shared" si="23"/>
        <v/>
      </c>
      <c r="Y88" s="37" t="str">
        <f t="shared" si="24"/>
        <v/>
      </c>
      <c r="Z88" s="37" t="str">
        <f t="shared" si="25"/>
        <v/>
      </c>
      <c r="AA88" s="37" t="str">
        <f t="shared" si="26"/>
        <v/>
      </c>
      <c r="AB88" s="349" t="str">
        <f t="shared" si="27"/>
        <v/>
      </c>
      <c r="AC88" s="37" t="str">
        <f t="shared" si="28"/>
        <v/>
      </c>
      <c r="AD88" s="37" t="str">
        <f t="shared" si="29"/>
        <v/>
      </c>
      <c r="AE88" s="37" t="str">
        <f t="shared" si="30"/>
        <v/>
      </c>
      <c r="AF88" s="37" t="str">
        <f t="shared" si="31"/>
        <v/>
      </c>
      <c r="AG88" s="37" t="str">
        <f t="shared" si="32"/>
        <v/>
      </c>
      <c r="AH88" s="37" t="str">
        <f t="shared" si="33"/>
        <v/>
      </c>
      <c r="AI88" s="37" t="str">
        <f t="shared" si="34"/>
        <v/>
      </c>
      <c r="AJ88" s="37" t="str">
        <f t="shared" si="35"/>
        <v/>
      </c>
      <c r="AK88" s="37" t="str">
        <f t="shared" si="36"/>
        <v/>
      </c>
      <c r="AL88" s="38"/>
    </row>
    <row r="89" spans="1:38">
      <c r="A89" s="37"/>
      <c r="B89" s="37"/>
      <c r="C89" s="37"/>
      <c r="D89" s="37"/>
      <c r="E89" s="37"/>
      <c r="F89" s="37"/>
      <c r="G89" s="37"/>
      <c r="H89" s="37"/>
      <c r="I89" s="37"/>
      <c r="J89" s="37"/>
      <c r="K89" s="37"/>
      <c r="L89" s="37"/>
      <c r="M89" s="37"/>
      <c r="N89" s="347"/>
      <c r="O89" s="37"/>
      <c r="P89" s="37"/>
      <c r="Q89" s="37"/>
      <c r="R89" s="37"/>
      <c r="S89" s="39"/>
      <c r="T89" s="37" t="str">
        <f t="shared" si="19"/>
        <v/>
      </c>
      <c r="U89" s="37" t="str">
        <f t="shared" si="20"/>
        <v/>
      </c>
      <c r="V89" s="37" t="str">
        <f t="shared" si="21"/>
        <v/>
      </c>
      <c r="W89" s="37" t="str">
        <f t="shared" si="22"/>
        <v/>
      </c>
      <c r="X89" s="37" t="str">
        <f t="shared" si="23"/>
        <v/>
      </c>
      <c r="Y89" s="37" t="str">
        <f t="shared" si="24"/>
        <v/>
      </c>
      <c r="Z89" s="37" t="str">
        <f t="shared" si="25"/>
        <v/>
      </c>
      <c r="AA89" s="37" t="str">
        <f t="shared" si="26"/>
        <v/>
      </c>
      <c r="AB89" s="349" t="str">
        <f t="shared" si="27"/>
        <v/>
      </c>
      <c r="AC89" s="37" t="str">
        <f t="shared" si="28"/>
        <v/>
      </c>
      <c r="AD89" s="37" t="str">
        <f t="shared" si="29"/>
        <v/>
      </c>
      <c r="AE89" s="37" t="str">
        <f t="shared" si="30"/>
        <v/>
      </c>
      <c r="AF89" s="37" t="str">
        <f t="shared" si="31"/>
        <v/>
      </c>
      <c r="AG89" s="37" t="str">
        <f t="shared" si="32"/>
        <v/>
      </c>
      <c r="AH89" s="37" t="str">
        <f t="shared" si="33"/>
        <v/>
      </c>
      <c r="AI89" s="37" t="str">
        <f t="shared" si="34"/>
        <v/>
      </c>
      <c r="AJ89" s="37" t="str">
        <f t="shared" si="35"/>
        <v/>
      </c>
      <c r="AK89" s="37" t="str">
        <f t="shared" si="36"/>
        <v/>
      </c>
      <c r="AL89" s="38"/>
    </row>
    <row r="90" spans="1:38">
      <c r="A90" s="37"/>
      <c r="B90" s="37"/>
      <c r="C90" s="37"/>
      <c r="D90" s="37"/>
      <c r="E90" s="37"/>
      <c r="F90" s="37"/>
      <c r="G90" s="37"/>
      <c r="H90" s="37"/>
      <c r="I90" s="37"/>
      <c r="J90" s="37"/>
      <c r="K90" s="37"/>
      <c r="L90" s="37"/>
      <c r="M90" s="37"/>
      <c r="N90" s="347"/>
      <c r="O90" s="37"/>
      <c r="P90" s="37"/>
      <c r="Q90" s="37"/>
      <c r="R90" s="37"/>
      <c r="S90" s="39"/>
      <c r="T90" s="37" t="str">
        <f t="shared" si="19"/>
        <v/>
      </c>
      <c r="U90" s="37" t="str">
        <f t="shared" si="20"/>
        <v/>
      </c>
      <c r="V90" s="37" t="str">
        <f t="shared" si="21"/>
        <v/>
      </c>
      <c r="W90" s="37" t="str">
        <f t="shared" si="22"/>
        <v/>
      </c>
      <c r="X90" s="37" t="str">
        <f t="shared" si="23"/>
        <v/>
      </c>
      <c r="Y90" s="37" t="str">
        <f t="shared" si="24"/>
        <v/>
      </c>
      <c r="Z90" s="37" t="str">
        <f t="shared" si="25"/>
        <v/>
      </c>
      <c r="AA90" s="37" t="str">
        <f t="shared" si="26"/>
        <v/>
      </c>
      <c r="AB90" s="349" t="str">
        <f t="shared" si="27"/>
        <v/>
      </c>
      <c r="AC90" s="37" t="str">
        <f t="shared" si="28"/>
        <v/>
      </c>
      <c r="AD90" s="37" t="str">
        <f t="shared" si="29"/>
        <v/>
      </c>
      <c r="AE90" s="37" t="str">
        <f t="shared" si="30"/>
        <v/>
      </c>
      <c r="AF90" s="37" t="str">
        <f t="shared" si="31"/>
        <v/>
      </c>
      <c r="AG90" s="37" t="str">
        <f t="shared" si="32"/>
        <v/>
      </c>
      <c r="AH90" s="37" t="str">
        <f t="shared" si="33"/>
        <v/>
      </c>
      <c r="AI90" s="37" t="str">
        <f t="shared" si="34"/>
        <v/>
      </c>
      <c r="AJ90" s="37" t="str">
        <f t="shared" si="35"/>
        <v/>
      </c>
      <c r="AK90" s="37" t="str">
        <f t="shared" si="36"/>
        <v/>
      </c>
      <c r="AL90" s="38"/>
    </row>
    <row r="91" spans="1:38">
      <c r="A91" s="37"/>
      <c r="B91" s="37"/>
      <c r="C91" s="37"/>
      <c r="D91" s="37"/>
      <c r="E91" s="37"/>
      <c r="F91" s="37"/>
      <c r="G91" s="37"/>
      <c r="H91" s="37"/>
      <c r="I91" s="37"/>
      <c r="J91" s="37"/>
      <c r="K91" s="37"/>
      <c r="L91" s="37"/>
      <c r="M91" s="37"/>
      <c r="N91" s="347"/>
      <c r="O91" s="37"/>
      <c r="P91" s="37"/>
      <c r="Q91" s="37"/>
      <c r="R91" s="37"/>
      <c r="S91" s="39"/>
      <c r="T91" s="37" t="str">
        <f t="shared" si="19"/>
        <v/>
      </c>
      <c r="U91" s="37" t="str">
        <f t="shared" si="20"/>
        <v/>
      </c>
      <c r="V91" s="37" t="str">
        <f t="shared" si="21"/>
        <v/>
      </c>
      <c r="W91" s="37" t="str">
        <f t="shared" si="22"/>
        <v/>
      </c>
      <c r="X91" s="37" t="str">
        <f t="shared" si="23"/>
        <v/>
      </c>
      <c r="Y91" s="37" t="str">
        <f t="shared" si="24"/>
        <v/>
      </c>
      <c r="Z91" s="37" t="str">
        <f t="shared" si="25"/>
        <v/>
      </c>
      <c r="AA91" s="37" t="str">
        <f t="shared" si="26"/>
        <v/>
      </c>
      <c r="AB91" s="349" t="str">
        <f t="shared" si="27"/>
        <v/>
      </c>
      <c r="AC91" s="37" t="str">
        <f t="shared" si="28"/>
        <v/>
      </c>
      <c r="AD91" s="37" t="str">
        <f t="shared" si="29"/>
        <v/>
      </c>
      <c r="AE91" s="37" t="str">
        <f t="shared" si="30"/>
        <v/>
      </c>
      <c r="AF91" s="37" t="str">
        <f t="shared" si="31"/>
        <v/>
      </c>
      <c r="AG91" s="37" t="str">
        <f t="shared" si="32"/>
        <v/>
      </c>
      <c r="AH91" s="37" t="str">
        <f t="shared" si="33"/>
        <v/>
      </c>
      <c r="AI91" s="37" t="str">
        <f t="shared" si="34"/>
        <v/>
      </c>
      <c r="AJ91" s="37" t="str">
        <f t="shared" si="35"/>
        <v/>
      </c>
      <c r="AK91" s="37" t="str">
        <f t="shared" si="36"/>
        <v/>
      </c>
      <c r="AL91" s="38"/>
    </row>
    <row r="92" spans="1:38">
      <c r="A92" s="37"/>
      <c r="B92" s="37"/>
      <c r="C92" s="37"/>
      <c r="D92" s="37"/>
      <c r="E92" s="37"/>
      <c r="F92" s="37"/>
      <c r="G92" s="37"/>
      <c r="H92" s="37"/>
      <c r="I92" s="37"/>
      <c r="J92" s="37"/>
      <c r="K92" s="37"/>
      <c r="L92" s="37"/>
      <c r="M92" s="37"/>
      <c r="N92" s="347"/>
      <c r="O92" s="37"/>
      <c r="P92" s="37"/>
      <c r="Q92" s="37"/>
      <c r="R92" s="37"/>
      <c r="S92" s="39"/>
      <c r="T92" s="37" t="str">
        <f t="shared" si="19"/>
        <v/>
      </c>
      <c r="U92" s="37" t="str">
        <f t="shared" si="20"/>
        <v/>
      </c>
      <c r="V92" s="37" t="str">
        <f t="shared" si="21"/>
        <v/>
      </c>
      <c r="W92" s="37" t="str">
        <f t="shared" si="22"/>
        <v/>
      </c>
      <c r="X92" s="37" t="str">
        <f t="shared" si="23"/>
        <v/>
      </c>
      <c r="Y92" s="37" t="str">
        <f t="shared" si="24"/>
        <v/>
      </c>
      <c r="Z92" s="37" t="str">
        <f t="shared" si="25"/>
        <v/>
      </c>
      <c r="AA92" s="37" t="str">
        <f t="shared" si="26"/>
        <v/>
      </c>
      <c r="AB92" s="349" t="str">
        <f t="shared" si="27"/>
        <v/>
      </c>
      <c r="AC92" s="37" t="str">
        <f t="shared" si="28"/>
        <v/>
      </c>
      <c r="AD92" s="37" t="str">
        <f t="shared" si="29"/>
        <v/>
      </c>
      <c r="AE92" s="37" t="str">
        <f t="shared" si="30"/>
        <v/>
      </c>
      <c r="AF92" s="37" t="str">
        <f t="shared" si="31"/>
        <v/>
      </c>
      <c r="AG92" s="37" t="str">
        <f t="shared" si="32"/>
        <v/>
      </c>
      <c r="AH92" s="37" t="str">
        <f t="shared" si="33"/>
        <v/>
      </c>
      <c r="AI92" s="37" t="str">
        <f t="shared" si="34"/>
        <v/>
      </c>
      <c r="AJ92" s="37" t="str">
        <f t="shared" si="35"/>
        <v/>
      </c>
      <c r="AK92" s="37" t="str">
        <f t="shared" si="36"/>
        <v/>
      </c>
      <c r="AL92" s="38"/>
    </row>
    <row r="93" spans="1:38">
      <c r="A93" s="37"/>
      <c r="B93" s="37"/>
      <c r="C93" s="37"/>
      <c r="D93" s="37"/>
      <c r="E93" s="37"/>
      <c r="F93" s="37"/>
      <c r="G93" s="37"/>
      <c r="H93" s="37"/>
      <c r="I93" s="37"/>
      <c r="J93" s="37"/>
      <c r="K93" s="37"/>
      <c r="L93" s="37"/>
      <c r="M93" s="37"/>
      <c r="N93" s="347"/>
      <c r="O93" s="37"/>
      <c r="P93" s="37"/>
      <c r="Q93" s="37"/>
      <c r="R93" s="37"/>
      <c r="S93" s="39"/>
      <c r="T93" s="37" t="str">
        <f t="shared" si="19"/>
        <v/>
      </c>
      <c r="U93" s="37" t="str">
        <f t="shared" si="20"/>
        <v/>
      </c>
      <c r="V93" s="37" t="str">
        <f t="shared" si="21"/>
        <v/>
      </c>
      <c r="W93" s="37" t="str">
        <f t="shared" si="22"/>
        <v/>
      </c>
      <c r="X93" s="37" t="str">
        <f t="shared" si="23"/>
        <v/>
      </c>
      <c r="Y93" s="37" t="str">
        <f t="shared" si="24"/>
        <v/>
      </c>
      <c r="Z93" s="37" t="str">
        <f t="shared" si="25"/>
        <v/>
      </c>
      <c r="AA93" s="37" t="str">
        <f t="shared" si="26"/>
        <v/>
      </c>
      <c r="AB93" s="349" t="str">
        <f t="shared" si="27"/>
        <v/>
      </c>
      <c r="AC93" s="37" t="str">
        <f t="shared" si="28"/>
        <v/>
      </c>
      <c r="AD93" s="37" t="str">
        <f t="shared" si="29"/>
        <v/>
      </c>
      <c r="AE93" s="37" t="str">
        <f t="shared" si="30"/>
        <v/>
      </c>
      <c r="AF93" s="37" t="str">
        <f t="shared" si="31"/>
        <v/>
      </c>
      <c r="AG93" s="37" t="str">
        <f t="shared" si="32"/>
        <v/>
      </c>
      <c r="AH93" s="37" t="str">
        <f t="shared" si="33"/>
        <v/>
      </c>
      <c r="AI93" s="37" t="str">
        <f t="shared" si="34"/>
        <v/>
      </c>
      <c r="AJ93" s="37" t="str">
        <f t="shared" si="35"/>
        <v/>
      </c>
      <c r="AK93" s="37" t="str">
        <f t="shared" si="36"/>
        <v/>
      </c>
      <c r="AL93" s="38"/>
    </row>
    <row r="94" spans="1:38">
      <c r="A94" s="37"/>
      <c r="B94" s="37"/>
      <c r="C94" s="37"/>
      <c r="D94" s="37"/>
      <c r="E94" s="37"/>
      <c r="F94" s="37"/>
      <c r="G94" s="37"/>
      <c r="H94" s="37"/>
      <c r="I94" s="37"/>
      <c r="J94" s="37"/>
      <c r="K94" s="37"/>
      <c r="L94" s="37"/>
      <c r="M94" s="37"/>
      <c r="N94" s="347"/>
      <c r="O94" s="37"/>
      <c r="P94" s="37"/>
      <c r="Q94" s="37"/>
      <c r="R94" s="37"/>
      <c r="S94" s="39"/>
      <c r="T94" s="37" t="str">
        <f t="shared" si="19"/>
        <v/>
      </c>
      <c r="U94" s="37" t="str">
        <f t="shared" si="20"/>
        <v/>
      </c>
      <c r="V94" s="37" t="str">
        <f t="shared" si="21"/>
        <v/>
      </c>
      <c r="W94" s="37" t="str">
        <f t="shared" si="22"/>
        <v/>
      </c>
      <c r="X94" s="37" t="str">
        <f t="shared" si="23"/>
        <v/>
      </c>
      <c r="Y94" s="37" t="str">
        <f t="shared" si="24"/>
        <v/>
      </c>
      <c r="Z94" s="37" t="str">
        <f t="shared" si="25"/>
        <v/>
      </c>
      <c r="AA94" s="37" t="str">
        <f t="shared" si="26"/>
        <v/>
      </c>
      <c r="AB94" s="349" t="str">
        <f t="shared" si="27"/>
        <v/>
      </c>
      <c r="AC94" s="37" t="str">
        <f t="shared" si="28"/>
        <v/>
      </c>
      <c r="AD94" s="37" t="str">
        <f t="shared" si="29"/>
        <v/>
      </c>
      <c r="AE94" s="37" t="str">
        <f t="shared" si="30"/>
        <v/>
      </c>
      <c r="AF94" s="37" t="str">
        <f t="shared" si="31"/>
        <v/>
      </c>
      <c r="AG94" s="37" t="str">
        <f t="shared" si="32"/>
        <v/>
      </c>
      <c r="AH94" s="37" t="str">
        <f t="shared" si="33"/>
        <v/>
      </c>
      <c r="AI94" s="37" t="str">
        <f t="shared" si="34"/>
        <v/>
      </c>
      <c r="AJ94" s="37" t="str">
        <f t="shared" si="35"/>
        <v/>
      </c>
      <c r="AK94" s="37" t="str">
        <f t="shared" si="36"/>
        <v/>
      </c>
      <c r="AL94" s="38"/>
    </row>
    <row r="95" spans="1:38">
      <c r="A95" s="37"/>
      <c r="B95" s="37"/>
      <c r="C95" s="37"/>
      <c r="D95" s="37"/>
      <c r="E95" s="37"/>
      <c r="F95" s="37"/>
      <c r="G95" s="37"/>
      <c r="H95" s="37"/>
      <c r="I95" s="37"/>
      <c r="J95" s="37"/>
      <c r="K95" s="37"/>
      <c r="L95" s="37"/>
      <c r="M95" s="37"/>
      <c r="N95" s="347"/>
      <c r="O95" s="37"/>
      <c r="P95" s="37"/>
      <c r="Q95" s="37"/>
      <c r="R95" s="37"/>
      <c r="S95" s="39"/>
      <c r="T95" s="37" t="str">
        <f t="shared" si="19"/>
        <v/>
      </c>
      <c r="U95" s="37" t="str">
        <f t="shared" si="20"/>
        <v/>
      </c>
      <c r="V95" s="37" t="str">
        <f t="shared" si="21"/>
        <v/>
      </c>
      <c r="W95" s="37" t="str">
        <f t="shared" si="22"/>
        <v/>
      </c>
      <c r="X95" s="37" t="str">
        <f t="shared" si="23"/>
        <v/>
      </c>
      <c r="Y95" s="37" t="str">
        <f t="shared" si="24"/>
        <v/>
      </c>
      <c r="Z95" s="37" t="str">
        <f t="shared" si="25"/>
        <v/>
      </c>
      <c r="AA95" s="37" t="str">
        <f t="shared" si="26"/>
        <v/>
      </c>
      <c r="AB95" s="349" t="str">
        <f t="shared" si="27"/>
        <v/>
      </c>
      <c r="AC95" s="37" t="str">
        <f t="shared" si="28"/>
        <v/>
      </c>
      <c r="AD95" s="37" t="str">
        <f t="shared" si="29"/>
        <v/>
      </c>
      <c r="AE95" s="37" t="str">
        <f t="shared" si="30"/>
        <v/>
      </c>
      <c r="AF95" s="37" t="str">
        <f t="shared" si="31"/>
        <v/>
      </c>
      <c r="AG95" s="37" t="str">
        <f t="shared" si="32"/>
        <v/>
      </c>
      <c r="AH95" s="37" t="str">
        <f t="shared" si="33"/>
        <v/>
      </c>
      <c r="AI95" s="37" t="str">
        <f t="shared" si="34"/>
        <v/>
      </c>
      <c r="AJ95" s="37" t="str">
        <f t="shared" si="35"/>
        <v/>
      </c>
      <c r="AK95" s="37" t="str">
        <f t="shared" si="36"/>
        <v/>
      </c>
      <c r="AL95" s="38"/>
    </row>
    <row r="96" spans="1:38">
      <c r="A96" s="37"/>
      <c r="B96" s="37"/>
      <c r="C96" s="37"/>
      <c r="D96" s="37"/>
      <c r="E96" s="37"/>
      <c r="F96" s="37"/>
      <c r="G96" s="37"/>
      <c r="H96" s="37"/>
      <c r="I96" s="37"/>
      <c r="J96" s="37"/>
      <c r="K96" s="37"/>
      <c r="L96" s="37"/>
      <c r="M96" s="37"/>
      <c r="N96" s="347"/>
      <c r="O96" s="37"/>
      <c r="P96" s="37"/>
      <c r="Q96" s="37"/>
      <c r="R96" s="37"/>
      <c r="S96" s="39"/>
      <c r="T96" s="37" t="str">
        <f t="shared" si="19"/>
        <v/>
      </c>
      <c r="U96" s="37" t="str">
        <f t="shared" si="20"/>
        <v/>
      </c>
      <c r="V96" s="37" t="str">
        <f t="shared" si="21"/>
        <v/>
      </c>
      <c r="W96" s="37" t="str">
        <f t="shared" si="22"/>
        <v/>
      </c>
      <c r="X96" s="37" t="str">
        <f t="shared" si="23"/>
        <v/>
      </c>
      <c r="Y96" s="37" t="str">
        <f t="shared" si="24"/>
        <v/>
      </c>
      <c r="Z96" s="37" t="str">
        <f t="shared" si="25"/>
        <v/>
      </c>
      <c r="AA96" s="37" t="str">
        <f t="shared" si="26"/>
        <v/>
      </c>
      <c r="AB96" s="349" t="str">
        <f t="shared" si="27"/>
        <v/>
      </c>
      <c r="AC96" s="37" t="str">
        <f t="shared" si="28"/>
        <v/>
      </c>
      <c r="AD96" s="37" t="str">
        <f t="shared" si="29"/>
        <v/>
      </c>
      <c r="AE96" s="37" t="str">
        <f t="shared" si="30"/>
        <v/>
      </c>
      <c r="AF96" s="37" t="str">
        <f t="shared" si="31"/>
        <v/>
      </c>
      <c r="AG96" s="37" t="str">
        <f t="shared" si="32"/>
        <v/>
      </c>
      <c r="AH96" s="37" t="str">
        <f t="shared" si="33"/>
        <v/>
      </c>
      <c r="AI96" s="37" t="str">
        <f t="shared" si="34"/>
        <v/>
      </c>
      <c r="AJ96" s="37" t="str">
        <f t="shared" si="35"/>
        <v/>
      </c>
      <c r="AK96" s="37" t="str">
        <f t="shared" si="36"/>
        <v/>
      </c>
      <c r="AL96" s="38"/>
    </row>
    <row r="97" spans="1:38">
      <c r="A97" s="37"/>
      <c r="B97" s="37"/>
      <c r="C97" s="37"/>
      <c r="D97" s="37"/>
      <c r="E97" s="37"/>
      <c r="F97" s="37"/>
      <c r="G97" s="37"/>
      <c r="H97" s="37"/>
      <c r="I97" s="37"/>
      <c r="J97" s="37"/>
      <c r="K97" s="37"/>
      <c r="L97" s="37"/>
      <c r="M97" s="37"/>
      <c r="N97" s="347"/>
      <c r="O97" s="37"/>
      <c r="P97" s="37"/>
      <c r="Q97" s="37"/>
      <c r="R97" s="37"/>
      <c r="S97" s="39"/>
      <c r="T97" s="37" t="str">
        <f t="shared" si="19"/>
        <v/>
      </c>
      <c r="U97" s="37" t="str">
        <f t="shared" si="20"/>
        <v/>
      </c>
      <c r="V97" s="37" t="str">
        <f t="shared" si="21"/>
        <v/>
      </c>
      <c r="W97" s="37" t="str">
        <f t="shared" si="22"/>
        <v/>
      </c>
      <c r="X97" s="37" t="str">
        <f t="shared" si="23"/>
        <v/>
      </c>
      <c r="Y97" s="37" t="str">
        <f t="shared" si="24"/>
        <v/>
      </c>
      <c r="Z97" s="37" t="str">
        <f t="shared" si="25"/>
        <v/>
      </c>
      <c r="AA97" s="37" t="str">
        <f t="shared" si="26"/>
        <v/>
      </c>
      <c r="AB97" s="349" t="str">
        <f t="shared" si="27"/>
        <v/>
      </c>
      <c r="AC97" s="37" t="str">
        <f t="shared" si="28"/>
        <v/>
      </c>
      <c r="AD97" s="37" t="str">
        <f t="shared" si="29"/>
        <v/>
      </c>
      <c r="AE97" s="37" t="str">
        <f t="shared" si="30"/>
        <v/>
      </c>
      <c r="AF97" s="37" t="str">
        <f t="shared" si="31"/>
        <v/>
      </c>
      <c r="AG97" s="37" t="str">
        <f t="shared" si="32"/>
        <v/>
      </c>
      <c r="AH97" s="37" t="str">
        <f t="shared" si="33"/>
        <v/>
      </c>
      <c r="AI97" s="37" t="str">
        <f t="shared" si="34"/>
        <v/>
      </c>
      <c r="AJ97" s="37" t="str">
        <f t="shared" si="35"/>
        <v/>
      </c>
      <c r="AK97" s="37" t="str">
        <f t="shared" si="36"/>
        <v/>
      </c>
      <c r="AL97" s="38"/>
    </row>
    <row r="98" spans="1:38">
      <c r="A98" s="37"/>
      <c r="B98" s="37"/>
      <c r="C98" s="37"/>
      <c r="D98" s="37"/>
      <c r="E98" s="37"/>
      <c r="F98" s="37"/>
      <c r="G98" s="37"/>
      <c r="H98" s="37"/>
      <c r="I98" s="37"/>
      <c r="J98" s="37"/>
      <c r="K98" s="37"/>
      <c r="L98" s="37"/>
      <c r="M98" s="37"/>
      <c r="N98" s="347"/>
      <c r="O98" s="37"/>
      <c r="P98" s="37"/>
      <c r="Q98" s="37"/>
      <c r="R98" s="37"/>
      <c r="S98" s="39"/>
      <c r="T98" s="37" t="str">
        <f t="shared" si="19"/>
        <v/>
      </c>
      <c r="U98" s="37" t="str">
        <f t="shared" si="20"/>
        <v/>
      </c>
      <c r="V98" s="37" t="str">
        <f t="shared" si="21"/>
        <v/>
      </c>
      <c r="W98" s="37" t="str">
        <f t="shared" si="22"/>
        <v/>
      </c>
      <c r="X98" s="37" t="str">
        <f t="shared" si="23"/>
        <v/>
      </c>
      <c r="Y98" s="37" t="str">
        <f t="shared" si="24"/>
        <v/>
      </c>
      <c r="Z98" s="37" t="str">
        <f t="shared" si="25"/>
        <v/>
      </c>
      <c r="AA98" s="37" t="str">
        <f t="shared" si="26"/>
        <v/>
      </c>
      <c r="AB98" s="349" t="str">
        <f t="shared" si="27"/>
        <v/>
      </c>
      <c r="AC98" s="37" t="str">
        <f t="shared" si="28"/>
        <v/>
      </c>
      <c r="AD98" s="37" t="str">
        <f t="shared" si="29"/>
        <v/>
      </c>
      <c r="AE98" s="37" t="str">
        <f t="shared" si="30"/>
        <v/>
      </c>
      <c r="AF98" s="37" t="str">
        <f t="shared" si="31"/>
        <v/>
      </c>
      <c r="AG98" s="37" t="str">
        <f t="shared" si="32"/>
        <v/>
      </c>
      <c r="AH98" s="37" t="str">
        <f t="shared" si="33"/>
        <v/>
      </c>
      <c r="AI98" s="37" t="str">
        <f t="shared" si="34"/>
        <v/>
      </c>
      <c r="AJ98" s="37" t="str">
        <f t="shared" si="35"/>
        <v/>
      </c>
      <c r="AK98" s="37" t="str">
        <f t="shared" si="36"/>
        <v/>
      </c>
      <c r="AL98" s="38"/>
    </row>
    <row r="99" spans="1:38">
      <c r="A99" s="37"/>
      <c r="B99" s="37"/>
      <c r="C99" s="37"/>
      <c r="D99" s="37"/>
      <c r="E99" s="37"/>
      <c r="F99" s="37"/>
      <c r="G99" s="37"/>
      <c r="H99" s="37"/>
      <c r="I99" s="37"/>
      <c r="J99" s="37"/>
      <c r="K99" s="37"/>
      <c r="L99" s="37"/>
      <c r="M99" s="37"/>
      <c r="N99" s="347"/>
      <c r="O99" s="37"/>
      <c r="P99" s="37"/>
      <c r="Q99" s="37"/>
      <c r="R99" s="37"/>
      <c r="S99" s="39"/>
      <c r="T99" s="37" t="str">
        <f t="shared" si="19"/>
        <v/>
      </c>
      <c r="U99" s="37" t="str">
        <f t="shared" si="20"/>
        <v/>
      </c>
      <c r="V99" s="37" t="str">
        <f t="shared" si="21"/>
        <v/>
      </c>
      <c r="W99" s="37" t="str">
        <f t="shared" si="22"/>
        <v/>
      </c>
      <c r="X99" s="37" t="str">
        <f t="shared" si="23"/>
        <v/>
      </c>
      <c r="Y99" s="37" t="str">
        <f t="shared" si="24"/>
        <v/>
      </c>
      <c r="Z99" s="37" t="str">
        <f t="shared" si="25"/>
        <v/>
      </c>
      <c r="AA99" s="37" t="str">
        <f t="shared" si="26"/>
        <v/>
      </c>
      <c r="AB99" s="349" t="str">
        <f t="shared" si="27"/>
        <v/>
      </c>
      <c r="AC99" s="37" t="str">
        <f t="shared" si="28"/>
        <v/>
      </c>
      <c r="AD99" s="37" t="str">
        <f t="shared" si="29"/>
        <v/>
      </c>
      <c r="AE99" s="37" t="str">
        <f t="shared" si="30"/>
        <v/>
      </c>
      <c r="AF99" s="37" t="str">
        <f t="shared" si="31"/>
        <v/>
      </c>
      <c r="AG99" s="37" t="str">
        <f t="shared" si="32"/>
        <v/>
      </c>
      <c r="AH99" s="37" t="str">
        <f t="shared" si="33"/>
        <v/>
      </c>
      <c r="AI99" s="37" t="str">
        <f t="shared" si="34"/>
        <v/>
      </c>
      <c r="AJ99" s="37" t="str">
        <f t="shared" si="35"/>
        <v/>
      </c>
      <c r="AK99" s="37" t="str">
        <f t="shared" si="36"/>
        <v/>
      </c>
      <c r="AL99" s="38"/>
    </row>
    <row r="100" spans="1:38">
      <c r="A100" s="37"/>
      <c r="B100" s="37"/>
      <c r="C100" s="37"/>
      <c r="D100" s="37"/>
      <c r="E100" s="37"/>
      <c r="F100" s="37"/>
      <c r="G100" s="37"/>
      <c r="H100" s="37"/>
      <c r="I100" s="37"/>
      <c r="J100" s="37"/>
      <c r="K100" s="37"/>
      <c r="L100" s="37"/>
      <c r="M100" s="37"/>
      <c r="N100" s="347"/>
      <c r="O100" s="37"/>
      <c r="P100" s="37"/>
      <c r="Q100" s="37"/>
      <c r="R100" s="37"/>
      <c r="S100" s="39"/>
      <c r="T100" s="37" t="str">
        <f t="shared" si="19"/>
        <v/>
      </c>
      <c r="U100" s="37" t="str">
        <f t="shared" si="20"/>
        <v/>
      </c>
      <c r="V100" s="37" t="str">
        <f t="shared" si="21"/>
        <v/>
      </c>
      <c r="W100" s="37" t="str">
        <f t="shared" si="22"/>
        <v/>
      </c>
      <c r="X100" s="37" t="str">
        <f t="shared" si="23"/>
        <v/>
      </c>
      <c r="Y100" s="37" t="str">
        <f t="shared" si="24"/>
        <v/>
      </c>
      <c r="Z100" s="37" t="str">
        <f t="shared" si="25"/>
        <v/>
      </c>
      <c r="AA100" s="37" t="str">
        <f t="shared" si="26"/>
        <v/>
      </c>
      <c r="AB100" s="349" t="str">
        <f t="shared" si="27"/>
        <v/>
      </c>
      <c r="AC100" s="37" t="str">
        <f t="shared" si="28"/>
        <v/>
      </c>
      <c r="AD100" s="37" t="str">
        <f t="shared" si="29"/>
        <v/>
      </c>
      <c r="AE100" s="37" t="str">
        <f t="shared" si="30"/>
        <v/>
      </c>
      <c r="AF100" s="37" t="str">
        <f t="shared" si="31"/>
        <v/>
      </c>
      <c r="AG100" s="37" t="str">
        <f t="shared" si="32"/>
        <v/>
      </c>
      <c r="AH100" s="37" t="str">
        <f t="shared" si="33"/>
        <v/>
      </c>
      <c r="AI100" s="37" t="str">
        <f t="shared" si="34"/>
        <v/>
      </c>
      <c r="AJ100" s="37" t="str">
        <f t="shared" si="35"/>
        <v/>
      </c>
      <c r="AK100" s="37" t="str">
        <f t="shared" si="36"/>
        <v/>
      </c>
      <c r="AL100" s="38"/>
    </row>
    <row r="101" spans="1:38">
      <c r="A101" s="37"/>
      <c r="B101" s="37"/>
      <c r="C101" s="37"/>
      <c r="D101" s="37"/>
      <c r="E101" s="37"/>
      <c r="F101" s="37"/>
      <c r="G101" s="37"/>
      <c r="H101" s="37"/>
      <c r="I101" s="37"/>
      <c r="J101" s="37"/>
      <c r="K101" s="37"/>
      <c r="L101" s="37"/>
      <c r="M101" s="37"/>
      <c r="N101" s="347"/>
      <c r="O101" s="37"/>
      <c r="P101" s="37"/>
      <c r="Q101" s="37"/>
      <c r="R101" s="37"/>
      <c r="S101" s="39"/>
      <c r="T101" s="37" t="str">
        <f t="shared" si="19"/>
        <v/>
      </c>
      <c r="U101" s="37" t="str">
        <f t="shared" si="20"/>
        <v/>
      </c>
      <c r="V101" s="37" t="str">
        <f t="shared" si="21"/>
        <v/>
      </c>
      <c r="W101" s="37" t="str">
        <f t="shared" si="22"/>
        <v/>
      </c>
      <c r="X101" s="37" t="str">
        <f t="shared" si="23"/>
        <v/>
      </c>
      <c r="Y101" s="37" t="str">
        <f t="shared" si="24"/>
        <v/>
      </c>
      <c r="Z101" s="37" t="str">
        <f t="shared" si="25"/>
        <v/>
      </c>
      <c r="AA101" s="37" t="str">
        <f t="shared" si="26"/>
        <v/>
      </c>
      <c r="AB101" s="349" t="str">
        <f t="shared" si="27"/>
        <v/>
      </c>
      <c r="AC101" s="37" t="str">
        <f t="shared" si="28"/>
        <v/>
      </c>
      <c r="AD101" s="37" t="str">
        <f t="shared" si="29"/>
        <v/>
      </c>
      <c r="AE101" s="37" t="str">
        <f t="shared" si="30"/>
        <v/>
      </c>
      <c r="AF101" s="37" t="str">
        <f t="shared" si="31"/>
        <v/>
      </c>
      <c r="AG101" s="37" t="str">
        <f t="shared" si="32"/>
        <v/>
      </c>
      <c r="AH101" s="37" t="str">
        <f t="shared" si="33"/>
        <v/>
      </c>
      <c r="AI101" s="37" t="str">
        <f t="shared" si="34"/>
        <v/>
      </c>
      <c r="AJ101" s="37" t="str">
        <f t="shared" si="35"/>
        <v/>
      </c>
      <c r="AK101" s="37" t="str">
        <f t="shared" si="36"/>
        <v/>
      </c>
      <c r="AL101" s="38"/>
    </row>
    <row r="102" spans="1:38">
      <c r="A102" s="37"/>
      <c r="B102" s="37"/>
      <c r="C102" s="37"/>
      <c r="D102" s="37"/>
      <c r="E102" s="37"/>
      <c r="F102" s="37"/>
      <c r="G102" s="37"/>
      <c r="H102" s="37"/>
      <c r="I102" s="37"/>
      <c r="J102" s="37"/>
      <c r="K102" s="37"/>
      <c r="L102" s="37"/>
      <c r="M102" s="37"/>
      <c r="N102" s="347"/>
      <c r="O102" s="37"/>
      <c r="P102" s="37"/>
      <c r="Q102" s="37"/>
      <c r="R102" s="37"/>
      <c r="S102" s="39"/>
      <c r="T102" s="37" t="str">
        <f t="shared" si="19"/>
        <v/>
      </c>
      <c r="U102" s="37" t="str">
        <f t="shared" si="20"/>
        <v/>
      </c>
      <c r="V102" s="37" t="str">
        <f t="shared" si="21"/>
        <v/>
      </c>
      <c r="W102" s="37" t="str">
        <f t="shared" si="22"/>
        <v/>
      </c>
      <c r="X102" s="37" t="str">
        <f t="shared" si="23"/>
        <v/>
      </c>
      <c r="Y102" s="37" t="str">
        <f t="shared" si="24"/>
        <v/>
      </c>
      <c r="Z102" s="37" t="str">
        <f t="shared" si="25"/>
        <v/>
      </c>
      <c r="AA102" s="37" t="str">
        <f t="shared" si="26"/>
        <v/>
      </c>
      <c r="AB102" s="349" t="str">
        <f t="shared" si="27"/>
        <v/>
      </c>
      <c r="AC102" s="37" t="str">
        <f t="shared" si="28"/>
        <v/>
      </c>
      <c r="AD102" s="37" t="str">
        <f t="shared" si="29"/>
        <v/>
      </c>
      <c r="AE102" s="37" t="str">
        <f t="shared" si="30"/>
        <v/>
      </c>
      <c r="AF102" s="37" t="str">
        <f t="shared" si="31"/>
        <v/>
      </c>
      <c r="AG102" s="37" t="str">
        <f t="shared" si="32"/>
        <v/>
      </c>
      <c r="AH102" s="37" t="str">
        <f t="shared" si="33"/>
        <v/>
      </c>
      <c r="AI102" s="37" t="str">
        <f t="shared" si="34"/>
        <v/>
      </c>
      <c r="AJ102" s="37" t="str">
        <f t="shared" si="35"/>
        <v/>
      </c>
      <c r="AK102" s="37" t="str">
        <f t="shared" si="36"/>
        <v/>
      </c>
      <c r="AL102" s="38"/>
    </row>
    <row r="103" spans="1:38">
      <c r="A103" s="37"/>
      <c r="B103" s="37"/>
      <c r="C103" s="37"/>
      <c r="D103" s="37"/>
      <c r="E103" s="37"/>
      <c r="F103" s="37"/>
      <c r="G103" s="37"/>
      <c r="H103" s="37"/>
      <c r="I103" s="37"/>
      <c r="J103" s="37"/>
      <c r="K103" s="37"/>
      <c r="L103" s="37"/>
      <c r="M103" s="37"/>
      <c r="N103" s="347"/>
      <c r="O103" s="37"/>
      <c r="P103" s="37"/>
      <c r="Q103" s="37"/>
      <c r="R103" s="37"/>
      <c r="S103" s="39"/>
      <c r="T103" s="37" t="str">
        <f t="shared" ref="T103:T109" si="37">+IF(A103="","",A103)</f>
        <v/>
      </c>
      <c r="U103" s="37" t="str">
        <f t="shared" ref="U103:U109" si="38">+IF(B103="","",B103)</f>
        <v/>
      </c>
      <c r="V103" s="37" t="str">
        <f t="shared" ref="V103:V109" si="39">+IF(C103="","",C103)</f>
        <v/>
      </c>
      <c r="W103" s="37" t="str">
        <f t="shared" ref="W103:W109" si="40">+IF(D103="","",D103)</f>
        <v/>
      </c>
      <c r="X103" s="37" t="str">
        <f t="shared" ref="X103:X109" si="41">+IF(E103="","",E103)</f>
        <v/>
      </c>
      <c r="Y103" s="37" t="str">
        <f t="shared" ref="Y103:Y109" si="42">+IF(F103="","",F103)</f>
        <v/>
      </c>
      <c r="Z103" s="37" t="str">
        <f t="shared" ref="Z103:Z109" si="43">+IF(G103="","",G103)</f>
        <v/>
      </c>
      <c r="AA103" s="37" t="str">
        <f t="shared" ref="AA103:AA109" si="44">+IF(H103="","",H103)</f>
        <v/>
      </c>
      <c r="AB103" s="349" t="str">
        <f t="shared" ref="AB103:AB109" si="45">+IF(I103="","",I103)</f>
        <v/>
      </c>
      <c r="AC103" s="37" t="str">
        <f t="shared" ref="AC103:AC109" si="46">+IF(J103="","",J103)</f>
        <v/>
      </c>
      <c r="AD103" s="37" t="str">
        <f t="shared" ref="AD103:AD109" si="47">+IF(K103="","",K103)</f>
        <v/>
      </c>
      <c r="AE103" s="37" t="str">
        <f t="shared" ref="AE103:AE109" si="48">+IF(L103="","",L103)</f>
        <v/>
      </c>
      <c r="AF103" s="37" t="str">
        <f t="shared" ref="AF103:AF109" si="49">+IF(M103="","",M103)</f>
        <v/>
      </c>
      <c r="AG103" s="37" t="str">
        <f t="shared" ref="AG103:AG109" si="50">+IF(N103="","",N103)</f>
        <v/>
      </c>
      <c r="AH103" s="37" t="str">
        <f t="shared" ref="AH103:AH109" si="51">+IF(O103="","",O103)</f>
        <v/>
      </c>
      <c r="AI103" s="37" t="str">
        <f t="shared" ref="AI103:AI109" si="52">+IF(P103="","",P103)</f>
        <v/>
      </c>
      <c r="AJ103" s="37" t="str">
        <f t="shared" ref="AJ103:AJ109" si="53">+IF(Q103="","",Q103)</f>
        <v/>
      </c>
      <c r="AK103" s="37" t="str">
        <f t="shared" ref="AK103:AK109" si="54">+IF(R103="","",R103)</f>
        <v/>
      </c>
      <c r="AL103" s="38"/>
    </row>
    <row r="104" spans="1:38">
      <c r="A104" s="37"/>
      <c r="B104" s="37"/>
      <c r="C104" s="37"/>
      <c r="D104" s="37"/>
      <c r="E104" s="37"/>
      <c r="F104" s="37"/>
      <c r="G104" s="37"/>
      <c r="H104" s="37"/>
      <c r="I104" s="37"/>
      <c r="J104" s="37"/>
      <c r="K104" s="37"/>
      <c r="L104" s="37"/>
      <c r="M104" s="37"/>
      <c r="N104" s="347"/>
      <c r="O104" s="37"/>
      <c r="P104" s="37"/>
      <c r="Q104" s="37"/>
      <c r="R104" s="37"/>
      <c r="S104" s="39"/>
      <c r="T104" s="37" t="str">
        <f t="shared" si="37"/>
        <v/>
      </c>
      <c r="U104" s="37" t="str">
        <f t="shared" si="38"/>
        <v/>
      </c>
      <c r="V104" s="37" t="str">
        <f t="shared" si="39"/>
        <v/>
      </c>
      <c r="W104" s="37" t="str">
        <f t="shared" si="40"/>
        <v/>
      </c>
      <c r="X104" s="37" t="str">
        <f t="shared" si="41"/>
        <v/>
      </c>
      <c r="Y104" s="37" t="str">
        <f t="shared" si="42"/>
        <v/>
      </c>
      <c r="Z104" s="37" t="str">
        <f t="shared" si="43"/>
        <v/>
      </c>
      <c r="AA104" s="37" t="str">
        <f t="shared" si="44"/>
        <v/>
      </c>
      <c r="AB104" s="349" t="str">
        <f t="shared" si="45"/>
        <v/>
      </c>
      <c r="AC104" s="37" t="str">
        <f t="shared" si="46"/>
        <v/>
      </c>
      <c r="AD104" s="37" t="str">
        <f t="shared" si="47"/>
        <v/>
      </c>
      <c r="AE104" s="37" t="str">
        <f t="shared" si="48"/>
        <v/>
      </c>
      <c r="AF104" s="37" t="str">
        <f t="shared" si="49"/>
        <v/>
      </c>
      <c r="AG104" s="37" t="str">
        <f t="shared" si="50"/>
        <v/>
      </c>
      <c r="AH104" s="37" t="str">
        <f t="shared" si="51"/>
        <v/>
      </c>
      <c r="AI104" s="37" t="str">
        <f t="shared" si="52"/>
        <v/>
      </c>
      <c r="AJ104" s="37" t="str">
        <f t="shared" si="53"/>
        <v/>
      </c>
      <c r="AK104" s="37" t="str">
        <f t="shared" si="54"/>
        <v/>
      </c>
      <c r="AL104" s="38"/>
    </row>
    <row r="105" spans="1:38">
      <c r="A105" s="37"/>
      <c r="B105" s="37"/>
      <c r="C105" s="37"/>
      <c r="D105" s="37"/>
      <c r="E105" s="37"/>
      <c r="F105" s="37"/>
      <c r="G105" s="37"/>
      <c r="H105" s="37"/>
      <c r="I105" s="37"/>
      <c r="J105" s="37"/>
      <c r="K105" s="37"/>
      <c r="L105" s="37"/>
      <c r="M105" s="37"/>
      <c r="N105" s="347"/>
      <c r="O105" s="37"/>
      <c r="P105" s="37"/>
      <c r="Q105" s="37"/>
      <c r="R105" s="37"/>
      <c r="S105" s="39"/>
      <c r="T105" s="37" t="str">
        <f t="shared" si="37"/>
        <v/>
      </c>
      <c r="U105" s="37" t="str">
        <f t="shared" si="38"/>
        <v/>
      </c>
      <c r="V105" s="37" t="str">
        <f t="shared" si="39"/>
        <v/>
      </c>
      <c r="W105" s="37" t="str">
        <f t="shared" si="40"/>
        <v/>
      </c>
      <c r="X105" s="37" t="str">
        <f t="shared" si="41"/>
        <v/>
      </c>
      <c r="Y105" s="37" t="str">
        <f t="shared" si="42"/>
        <v/>
      </c>
      <c r="Z105" s="37" t="str">
        <f t="shared" si="43"/>
        <v/>
      </c>
      <c r="AA105" s="37" t="str">
        <f t="shared" si="44"/>
        <v/>
      </c>
      <c r="AB105" s="349" t="str">
        <f t="shared" si="45"/>
        <v/>
      </c>
      <c r="AC105" s="37" t="str">
        <f t="shared" si="46"/>
        <v/>
      </c>
      <c r="AD105" s="37" t="str">
        <f t="shared" si="47"/>
        <v/>
      </c>
      <c r="AE105" s="37" t="str">
        <f t="shared" si="48"/>
        <v/>
      </c>
      <c r="AF105" s="37" t="str">
        <f t="shared" si="49"/>
        <v/>
      </c>
      <c r="AG105" s="37" t="str">
        <f t="shared" si="50"/>
        <v/>
      </c>
      <c r="AH105" s="37" t="str">
        <f t="shared" si="51"/>
        <v/>
      </c>
      <c r="AI105" s="37" t="str">
        <f t="shared" si="52"/>
        <v/>
      </c>
      <c r="AJ105" s="37" t="str">
        <f t="shared" si="53"/>
        <v/>
      </c>
      <c r="AK105" s="37" t="str">
        <f t="shared" si="54"/>
        <v/>
      </c>
      <c r="AL105" s="38"/>
    </row>
    <row r="106" spans="1:38">
      <c r="A106" s="37"/>
      <c r="B106" s="37"/>
      <c r="C106" s="37"/>
      <c r="D106" s="37"/>
      <c r="E106" s="37"/>
      <c r="F106" s="37"/>
      <c r="G106" s="37"/>
      <c r="H106" s="37"/>
      <c r="I106" s="37"/>
      <c r="J106" s="37"/>
      <c r="K106" s="37"/>
      <c r="L106" s="37"/>
      <c r="M106" s="37"/>
      <c r="N106" s="347"/>
      <c r="O106" s="37"/>
      <c r="P106" s="37"/>
      <c r="Q106" s="37"/>
      <c r="R106" s="37"/>
      <c r="S106" s="39"/>
      <c r="T106" s="37" t="str">
        <f t="shared" si="37"/>
        <v/>
      </c>
      <c r="U106" s="37" t="str">
        <f t="shared" si="38"/>
        <v/>
      </c>
      <c r="V106" s="37" t="str">
        <f t="shared" si="39"/>
        <v/>
      </c>
      <c r="W106" s="37" t="str">
        <f t="shared" si="40"/>
        <v/>
      </c>
      <c r="X106" s="37" t="str">
        <f t="shared" si="41"/>
        <v/>
      </c>
      <c r="Y106" s="37" t="str">
        <f t="shared" si="42"/>
        <v/>
      </c>
      <c r="Z106" s="37" t="str">
        <f t="shared" si="43"/>
        <v/>
      </c>
      <c r="AA106" s="37" t="str">
        <f t="shared" si="44"/>
        <v/>
      </c>
      <c r="AB106" s="349" t="str">
        <f t="shared" si="45"/>
        <v/>
      </c>
      <c r="AC106" s="37" t="str">
        <f t="shared" si="46"/>
        <v/>
      </c>
      <c r="AD106" s="37" t="str">
        <f t="shared" si="47"/>
        <v/>
      </c>
      <c r="AE106" s="37" t="str">
        <f t="shared" si="48"/>
        <v/>
      </c>
      <c r="AF106" s="37" t="str">
        <f t="shared" si="49"/>
        <v/>
      </c>
      <c r="AG106" s="37" t="str">
        <f t="shared" si="50"/>
        <v/>
      </c>
      <c r="AH106" s="37" t="str">
        <f t="shared" si="51"/>
        <v/>
      </c>
      <c r="AI106" s="37" t="str">
        <f t="shared" si="52"/>
        <v/>
      </c>
      <c r="AJ106" s="37" t="str">
        <f t="shared" si="53"/>
        <v/>
      </c>
      <c r="AK106" s="37" t="str">
        <f t="shared" si="54"/>
        <v/>
      </c>
      <c r="AL106" s="38"/>
    </row>
    <row r="107" spans="1:38">
      <c r="A107" s="37"/>
      <c r="B107" s="37"/>
      <c r="C107" s="37"/>
      <c r="D107" s="37"/>
      <c r="E107" s="37"/>
      <c r="F107" s="37"/>
      <c r="G107" s="37"/>
      <c r="H107" s="37"/>
      <c r="I107" s="37"/>
      <c r="J107" s="37"/>
      <c r="K107" s="37"/>
      <c r="L107" s="37"/>
      <c r="M107" s="37"/>
      <c r="N107" s="347"/>
      <c r="O107" s="37"/>
      <c r="P107" s="37"/>
      <c r="Q107" s="37"/>
      <c r="R107" s="37"/>
      <c r="S107" s="39"/>
      <c r="T107" s="37" t="str">
        <f t="shared" si="37"/>
        <v/>
      </c>
      <c r="U107" s="37" t="str">
        <f t="shared" si="38"/>
        <v/>
      </c>
      <c r="V107" s="37" t="str">
        <f t="shared" si="39"/>
        <v/>
      </c>
      <c r="W107" s="37" t="str">
        <f t="shared" si="40"/>
        <v/>
      </c>
      <c r="X107" s="37" t="str">
        <f t="shared" si="41"/>
        <v/>
      </c>
      <c r="Y107" s="37" t="str">
        <f t="shared" si="42"/>
        <v/>
      </c>
      <c r="Z107" s="37" t="str">
        <f t="shared" si="43"/>
        <v/>
      </c>
      <c r="AA107" s="37" t="str">
        <f t="shared" si="44"/>
        <v/>
      </c>
      <c r="AB107" s="349" t="str">
        <f t="shared" si="45"/>
        <v/>
      </c>
      <c r="AC107" s="37" t="str">
        <f t="shared" si="46"/>
        <v/>
      </c>
      <c r="AD107" s="37" t="str">
        <f t="shared" si="47"/>
        <v/>
      </c>
      <c r="AE107" s="37" t="str">
        <f t="shared" si="48"/>
        <v/>
      </c>
      <c r="AF107" s="37" t="str">
        <f t="shared" si="49"/>
        <v/>
      </c>
      <c r="AG107" s="37" t="str">
        <f t="shared" si="50"/>
        <v/>
      </c>
      <c r="AH107" s="37" t="str">
        <f t="shared" si="51"/>
        <v/>
      </c>
      <c r="AI107" s="37" t="str">
        <f t="shared" si="52"/>
        <v/>
      </c>
      <c r="AJ107" s="37" t="str">
        <f t="shared" si="53"/>
        <v/>
      </c>
      <c r="AK107" s="37" t="str">
        <f t="shared" si="54"/>
        <v/>
      </c>
      <c r="AL107" s="38"/>
    </row>
    <row r="108" spans="1:38">
      <c r="A108" s="37"/>
      <c r="B108" s="37"/>
      <c r="C108" s="37"/>
      <c r="D108" s="37"/>
      <c r="E108" s="37"/>
      <c r="F108" s="37"/>
      <c r="G108" s="37"/>
      <c r="H108" s="37"/>
      <c r="I108" s="37"/>
      <c r="J108" s="37"/>
      <c r="K108" s="37"/>
      <c r="L108" s="37"/>
      <c r="M108" s="37"/>
      <c r="N108" s="347"/>
      <c r="O108" s="37"/>
      <c r="P108" s="37"/>
      <c r="Q108" s="37"/>
      <c r="R108" s="37"/>
      <c r="S108" s="39"/>
      <c r="T108" s="37" t="str">
        <f t="shared" si="37"/>
        <v/>
      </c>
      <c r="U108" s="37" t="str">
        <f t="shared" si="38"/>
        <v/>
      </c>
      <c r="V108" s="37" t="str">
        <f t="shared" si="39"/>
        <v/>
      </c>
      <c r="W108" s="37" t="str">
        <f t="shared" si="40"/>
        <v/>
      </c>
      <c r="X108" s="37" t="str">
        <f t="shared" si="41"/>
        <v/>
      </c>
      <c r="Y108" s="37" t="str">
        <f t="shared" si="42"/>
        <v/>
      </c>
      <c r="Z108" s="37" t="str">
        <f t="shared" si="43"/>
        <v/>
      </c>
      <c r="AA108" s="37" t="str">
        <f t="shared" si="44"/>
        <v/>
      </c>
      <c r="AB108" s="349" t="str">
        <f t="shared" si="45"/>
        <v/>
      </c>
      <c r="AC108" s="37" t="str">
        <f t="shared" si="46"/>
        <v/>
      </c>
      <c r="AD108" s="37" t="str">
        <f t="shared" si="47"/>
        <v/>
      </c>
      <c r="AE108" s="37" t="str">
        <f t="shared" si="48"/>
        <v/>
      </c>
      <c r="AF108" s="37" t="str">
        <f t="shared" si="49"/>
        <v/>
      </c>
      <c r="AG108" s="37" t="str">
        <f t="shared" si="50"/>
        <v/>
      </c>
      <c r="AH108" s="37" t="str">
        <f t="shared" si="51"/>
        <v/>
      </c>
      <c r="AI108" s="37" t="str">
        <f t="shared" si="52"/>
        <v/>
      </c>
      <c r="AJ108" s="37" t="str">
        <f t="shared" si="53"/>
        <v/>
      </c>
      <c r="AK108" s="37" t="str">
        <f t="shared" si="54"/>
        <v/>
      </c>
      <c r="AL108" s="38"/>
    </row>
    <row r="109" spans="1:38">
      <c r="A109" s="37"/>
      <c r="B109" s="37"/>
      <c r="C109" s="37"/>
      <c r="D109" s="37"/>
      <c r="E109" s="37"/>
      <c r="F109" s="37"/>
      <c r="G109" s="37"/>
      <c r="H109" s="37"/>
      <c r="I109" s="37"/>
      <c r="J109" s="37"/>
      <c r="K109" s="37"/>
      <c r="L109" s="37"/>
      <c r="M109" s="37"/>
      <c r="N109" s="347"/>
      <c r="O109" s="37"/>
      <c r="P109" s="37"/>
      <c r="Q109" s="37"/>
      <c r="R109" s="37"/>
      <c r="S109" s="39"/>
      <c r="T109" s="37" t="str">
        <f t="shared" si="37"/>
        <v/>
      </c>
      <c r="U109" s="37" t="str">
        <f t="shared" si="38"/>
        <v/>
      </c>
      <c r="V109" s="37" t="str">
        <f t="shared" si="39"/>
        <v/>
      </c>
      <c r="W109" s="37" t="str">
        <f t="shared" si="40"/>
        <v/>
      </c>
      <c r="X109" s="37" t="str">
        <f t="shared" si="41"/>
        <v/>
      </c>
      <c r="Y109" s="37" t="str">
        <f t="shared" si="42"/>
        <v/>
      </c>
      <c r="Z109" s="37" t="str">
        <f t="shared" si="43"/>
        <v/>
      </c>
      <c r="AA109" s="37" t="str">
        <f t="shared" si="44"/>
        <v/>
      </c>
      <c r="AB109" s="349" t="str">
        <f t="shared" si="45"/>
        <v/>
      </c>
      <c r="AC109" s="37" t="str">
        <f t="shared" si="46"/>
        <v/>
      </c>
      <c r="AD109" s="37" t="str">
        <f t="shared" si="47"/>
        <v/>
      </c>
      <c r="AE109" s="37" t="str">
        <f t="shared" si="48"/>
        <v/>
      </c>
      <c r="AF109" s="37" t="str">
        <f t="shared" si="49"/>
        <v/>
      </c>
      <c r="AG109" s="37" t="str">
        <f t="shared" si="50"/>
        <v/>
      </c>
      <c r="AH109" s="37" t="str">
        <f t="shared" si="51"/>
        <v/>
      </c>
      <c r="AI109" s="37" t="str">
        <f t="shared" si="52"/>
        <v/>
      </c>
      <c r="AJ109" s="37" t="str">
        <f t="shared" si="53"/>
        <v/>
      </c>
      <c r="AK109" s="37" t="str">
        <f t="shared" si="54"/>
        <v/>
      </c>
      <c r="AL109" s="38"/>
    </row>
    <row r="110" spans="1:38">
      <c r="A110" s="37"/>
      <c r="B110" s="37"/>
      <c r="C110" s="37"/>
      <c r="D110" s="37"/>
      <c r="E110" s="37"/>
      <c r="F110" s="37"/>
      <c r="G110" s="37"/>
      <c r="H110" s="37"/>
      <c r="I110" s="37"/>
      <c r="J110" s="37"/>
      <c r="K110" s="37"/>
      <c r="L110" s="37"/>
      <c r="M110" s="37"/>
      <c r="N110" s="347"/>
      <c r="O110" s="37"/>
      <c r="P110" s="37"/>
      <c r="Q110" s="37"/>
      <c r="R110" s="37"/>
      <c r="S110" s="39"/>
      <c r="T110" s="37" t="str">
        <f t="shared" si="19"/>
        <v/>
      </c>
      <c r="U110" s="37" t="str">
        <f t="shared" si="20"/>
        <v/>
      </c>
      <c r="V110" s="37" t="str">
        <f t="shared" si="21"/>
        <v/>
      </c>
      <c r="W110" s="37" t="str">
        <f t="shared" si="22"/>
        <v/>
      </c>
      <c r="X110" s="37" t="str">
        <f t="shared" si="23"/>
        <v/>
      </c>
      <c r="Y110" s="37" t="str">
        <f t="shared" si="24"/>
        <v/>
      </c>
      <c r="Z110" s="37" t="str">
        <f t="shared" si="25"/>
        <v/>
      </c>
      <c r="AA110" s="37" t="str">
        <f t="shared" si="26"/>
        <v/>
      </c>
      <c r="AB110" s="349" t="str">
        <f t="shared" si="27"/>
        <v/>
      </c>
      <c r="AC110" s="37" t="str">
        <f t="shared" si="28"/>
        <v/>
      </c>
      <c r="AD110" s="37" t="str">
        <f t="shared" si="29"/>
        <v/>
      </c>
      <c r="AE110" s="37" t="str">
        <f t="shared" si="30"/>
        <v/>
      </c>
      <c r="AF110" s="37" t="str">
        <f t="shared" si="31"/>
        <v/>
      </c>
      <c r="AG110" s="37" t="str">
        <f t="shared" si="32"/>
        <v/>
      </c>
      <c r="AH110" s="37" t="str">
        <f t="shared" si="33"/>
        <v/>
      </c>
      <c r="AI110" s="37" t="str">
        <f t="shared" si="34"/>
        <v/>
      </c>
      <c r="AJ110" s="37" t="str">
        <f t="shared" si="35"/>
        <v/>
      </c>
      <c r="AK110" s="37" t="str">
        <f t="shared" si="36"/>
        <v/>
      </c>
      <c r="AL110" s="38"/>
    </row>
    <row r="111" spans="1:38">
      <c r="A111" s="37"/>
      <c r="B111" s="37"/>
      <c r="C111" s="37"/>
      <c r="D111" s="37"/>
      <c r="E111" s="37"/>
      <c r="F111" s="37"/>
      <c r="G111" s="37"/>
      <c r="H111" s="37"/>
      <c r="I111" s="37"/>
      <c r="J111" s="37"/>
      <c r="K111" s="37"/>
      <c r="L111" s="37"/>
      <c r="M111" s="37"/>
      <c r="N111" s="347"/>
      <c r="O111" s="37"/>
      <c r="P111" s="37"/>
      <c r="Q111" s="37"/>
      <c r="R111" s="37"/>
      <c r="S111" s="39"/>
      <c r="T111" s="37" t="str">
        <f t="shared" si="19"/>
        <v/>
      </c>
      <c r="U111" s="37" t="str">
        <f t="shared" si="20"/>
        <v/>
      </c>
      <c r="V111" s="37" t="str">
        <f t="shared" si="21"/>
        <v/>
      </c>
      <c r="W111" s="37" t="str">
        <f t="shared" si="22"/>
        <v/>
      </c>
      <c r="X111" s="37" t="str">
        <f t="shared" si="23"/>
        <v/>
      </c>
      <c r="Y111" s="37" t="str">
        <f t="shared" si="24"/>
        <v/>
      </c>
      <c r="Z111" s="37" t="str">
        <f t="shared" si="25"/>
        <v/>
      </c>
      <c r="AA111" s="37" t="str">
        <f t="shared" si="26"/>
        <v/>
      </c>
      <c r="AB111" s="349" t="str">
        <f t="shared" si="27"/>
        <v/>
      </c>
      <c r="AC111" s="37" t="str">
        <f t="shared" si="28"/>
        <v/>
      </c>
      <c r="AD111" s="37" t="str">
        <f t="shared" si="29"/>
        <v/>
      </c>
      <c r="AE111" s="37" t="str">
        <f t="shared" si="30"/>
        <v/>
      </c>
      <c r="AF111" s="37" t="str">
        <f t="shared" si="31"/>
        <v/>
      </c>
      <c r="AG111" s="37" t="str">
        <f t="shared" si="32"/>
        <v/>
      </c>
      <c r="AH111" s="37" t="str">
        <f t="shared" si="33"/>
        <v/>
      </c>
      <c r="AI111" s="37" t="str">
        <f t="shared" si="34"/>
        <v/>
      </c>
      <c r="AJ111" s="37" t="str">
        <f t="shared" si="35"/>
        <v/>
      </c>
      <c r="AK111" s="37" t="str">
        <f t="shared" si="36"/>
        <v/>
      </c>
      <c r="AL111" s="38"/>
    </row>
    <row r="112" spans="1:38">
      <c r="A112" s="37"/>
      <c r="B112" s="37"/>
      <c r="C112" s="37"/>
      <c r="D112" s="37"/>
      <c r="E112" s="37"/>
      <c r="F112" s="37"/>
      <c r="G112" s="37"/>
      <c r="H112" s="37"/>
      <c r="I112" s="37"/>
      <c r="J112" s="37"/>
      <c r="K112" s="37"/>
      <c r="L112" s="37"/>
      <c r="M112" s="37"/>
      <c r="N112" s="347"/>
      <c r="O112" s="37"/>
      <c r="P112" s="37"/>
      <c r="Q112" s="37"/>
      <c r="R112" s="37"/>
      <c r="S112" s="39"/>
      <c r="T112" s="37" t="str">
        <f t="shared" si="19"/>
        <v/>
      </c>
      <c r="U112" s="37" t="str">
        <f t="shared" si="20"/>
        <v/>
      </c>
      <c r="V112" s="37" t="str">
        <f t="shared" si="21"/>
        <v/>
      </c>
      <c r="W112" s="37" t="str">
        <f t="shared" si="22"/>
        <v/>
      </c>
      <c r="X112" s="37" t="str">
        <f t="shared" si="23"/>
        <v/>
      </c>
      <c r="Y112" s="37" t="str">
        <f t="shared" si="24"/>
        <v/>
      </c>
      <c r="Z112" s="37" t="str">
        <f t="shared" si="25"/>
        <v/>
      </c>
      <c r="AA112" s="37" t="str">
        <f t="shared" si="26"/>
        <v/>
      </c>
      <c r="AB112" s="349" t="str">
        <f t="shared" si="27"/>
        <v/>
      </c>
      <c r="AC112" s="37" t="str">
        <f t="shared" si="28"/>
        <v/>
      </c>
      <c r="AD112" s="37" t="str">
        <f t="shared" si="29"/>
        <v/>
      </c>
      <c r="AE112" s="37" t="str">
        <f t="shared" si="30"/>
        <v/>
      </c>
      <c r="AF112" s="37" t="str">
        <f t="shared" si="31"/>
        <v/>
      </c>
      <c r="AG112" s="37" t="str">
        <f t="shared" si="32"/>
        <v/>
      </c>
      <c r="AH112" s="37" t="str">
        <f t="shared" si="33"/>
        <v/>
      </c>
      <c r="AI112" s="37" t="str">
        <f t="shared" si="34"/>
        <v/>
      </c>
      <c r="AJ112" s="37" t="str">
        <f t="shared" si="35"/>
        <v/>
      </c>
      <c r="AK112" s="37" t="str">
        <f t="shared" si="36"/>
        <v/>
      </c>
      <c r="AL112" s="38"/>
    </row>
    <row r="113" spans="1:38">
      <c r="A113" s="37"/>
      <c r="B113" s="37"/>
      <c r="C113" s="37"/>
      <c r="D113" s="37"/>
      <c r="E113" s="37"/>
      <c r="F113" s="37"/>
      <c r="G113" s="37"/>
      <c r="H113" s="37"/>
      <c r="I113" s="37"/>
      <c r="J113" s="37"/>
      <c r="K113" s="37"/>
      <c r="L113" s="37"/>
      <c r="M113" s="37"/>
      <c r="N113" s="347"/>
      <c r="O113" s="37"/>
      <c r="P113" s="37"/>
      <c r="Q113" s="37"/>
      <c r="R113" s="37"/>
      <c r="S113" s="39"/>
      <c r="T113" s="37" t="str">
        <f t="shared" si="19"/>
        <v/>
      </c>
      <c r="U113" s="37" t="str">
        <f t="shared" si="20"/>
        <v/>
      </c>
      <c r="V113" s="37" t="str">
        <f t="shared" si="21"/>
        <v/>
      </c>
      <c r="W113" s="37" t="str">
        <f t="shared" si="22"/>
        <v/>
      </c>
      <c r="X113" s="37" t="str">
        <f t="shared" si="23"/>
        <v/>
      </c>
      <c r="Y113" s="37" t="str">
        <f t="shared" si="24"/>
        <v/>
      </c>
      <c r="Z113" s="37" t="str">
        <f t="shared" si="25"/>
        <v/>
      </c>
      <c r="AA113" s="37" t="str">
        <f t="shared" si="26"/>
        <v/>
      </c>
      <c r="AB113" s="349" t="str">
        <f t="shared" si="27"/>
        <v/>
      </c>
      <c r="AC113" s="37" t="str">
        <f t="shared" si="28"/>
        <v/>
      </c>
      <c r="AD113" s="37" t="str">
        <f t="shared" si="29"/>
        <v/>
      </c>
      <c r="AE113" s="37" t="str">
        <f t="shared" si="30"/>
        <v/>
      </c>
      <c r="AF113" s="37" t="str">
        <f t="shared" si="31"/>
        <v/>
      </c>
      <c r="AG113" s="37" t="str">
        <f t="shared" si="32"/>
        <v/>
      </c>
      <c r="AH113" s="37" t="str">
        <f t="shared" si="33"/>
        <v/>
      </c>
      <c r="AI113" s="37" t="str">
        <f t="shared" si="34"/>
        <v/>
      </c>
      <c r="AJ113" s="37" t="str">
        <f t="shared" si="35"/>
        <v/>
      </c>
      <c r="AK113" s="37" t="str">
        <f t="shared" si="36"/>
        <v/>
      </c>
      <c r="AL113" s="38"/>
    </row>
    <row r="114" spans="1:38">
      <c r="A114" s="37"/>
      <c r="B114" s="37"/>
      <c r="C114" s="37"/>
      <c r="D114" s="37"/>
      <c r="E114" s="37"/>
      <c r="F114" s="37"/>
      <c r="G114" s="37"/>
      <c r="H114" s="37"/>
      <c r="I114" s="37"/>
      <c r="J114" s="37"/>
      <c r="K114" s="37"/>
      <c r="L114" s="37"/>
      <c r="M114" s="37"/>
      <c r="N114" s="347"/>
      <c r="O114" s="37"/>
      <c r="P114" s="37"/>
      <c r="Q114" s="37"/>
      <c r="R114" s="37"/>
      <c r="S114" s="39"/>
      <c r="T114" s="37" t="str">
        <f t="shared" si="19"/>
        <v/>
      </c>
      <c r="U114" s="37" t="str">
        <f t="shared" si="20"/>
        <v/>
      </c>
      <c r="V114" s="37" t="str">
        <f t="shared" si="21"/>
        <v/>
      </c>
      <c r="W114" s="37" t="str">
        <f t="shared" si="22"/>
        <v/>
      </c>
      <c r="X114" s="37" t="str">
        <f t="shared" si="23"/>
        <v/>
      </c>
      <c r="Y114" s="37" t="str">
        <f t="shared" si="24"/>
        <v/>
      </c>
      <c r="Z114" s="37" t="str">
        <f t="shared" si="25"/>
        <v/>
      </c>
      <c r="AA114" s="37" t="str">
        <f t="shared" si="26"/>
        <v/>
      </c>
      <c r="AB114" s="349" t="str">
        <f t="shared" si="27"/>
        <v/>
      </c>
      <c r="AC114" s="37" t="str">
        <f t="shared" si="28"/>
        <v/>
      </c>
      <c r="AD114" s="37" t="str">
        <f t="shared" si="29"/>
        <v/>
      </c>
      <c r="AE114" s="37" t="str">
        <f t="shared" si="30"/>
        <v/>
      </c>
      <c r="AF114" s="37" t="str">
        <f t="shared" si="31"/>
        <v/>
      </c>
      <c r="AG114" s="37" t="str">
        <f t="shared" si="32"/>
        <v/>
      </c>
      <c r="AH114" s="37" t="str">
        <f t="shared" si="33"/>
        <v/>
      </c>
      <c r="AI114" s="37" t="str">
        <f t="shared" si="34"/>
        <v/>
      </c>
      <c r="AJ114" s="37" t="str">
        <f t="shared" si="35"/>
        <v/>
      </c>
      <c r="AK114" s="37" t="str">
        <f t="shared" si="36"/>
        <v/>
      </c>
      <c r="AL114" s="38"/>
    </row>
    <row r="115" spans="1:38">
      <c r="A115" s="37"/>
      <c r="B115" s="37"/>
      <c r="C115" s="37"/>
      <c r="D115" s="37"/>
      <c r="E115" s="37"/>
      <c r="F115" s="37"/>
      <c r="G115" s="37"/>
      <c r="H115" s="37"/>
      <c r="I115" s="37"/>
      <c r="J115" s="37"/>
      <c r="K115" s="37"/>
      <c r="L115" s="37"/>
      <c r="M115" s="37"/>
      <c r="N115" s="347"/>
      <c r="O115" s="37"/>
      <c r="P115" s="37"/>
      <c r="Q115" s="37"/>
      <c r="R115" s="37"/>
      <c r="S115" s="39"/>
      <c r="T115" s="37" t="str">
        <f t="shared" si="19"/>
        <v/>
      </c>
      <c r="U115" s="37" t="str">
        <f t="shared" si="20"/>
        <v/>
      </c>
      <c r="V115" s="37" t="str">
        <f t="shared" si="21"/>
        <v/>
      </c>
      <c r="W115" s="37" t="str">
        <f t="shared" si="22"/>
        <v/>
      </c>
      <c r="X115" s="37" t="str">
        <f t="shared" si="23"/>
        <v/>
      </c>
      <c r="Y115" s="37" t="str">
        <f t="shared" si="24"/>
        <v/>
      </c>
      <c r="Z115" s="37" t="str">
        <f t="shared" si="25"/>
        <v/>
      </c>
      <c r="AA115" s="37" t="str">
        <f t="shared" si="26"/>
        <v/>
      </c>
      <c r="AB115" s="349" t="str">
        <f t="shared" si="27"/>
        <v/>
      </c>
      <c r="AC115" s="37" t="str">
        <f t="shared" si="28"/>
        <v/>
      </c>
      <c r="AD115" s="37" t="str">
        <f t="shared" si="29"/>
        <v/>
      </c>
      <c r="AE115" s="37" t="str">
        <f t="shared" si="30"/>
        <v/>
      </c>
      <c r="AF115" s="37" t="str">
        <f t="shared" si="31"/>
        <v/>
      </c>
      <c r="AG115" s="37" t="str">
        <f t="shared" si="32"/>
        <v/>
      </c>
      <c r="AH115" s="37" t="str">
        <f t="shared" si="33"/>
        <v/>
      </c>
      <c r="AI115" s="37" t="str">
        <f t="shared" si="34"/>
        <v/>
      </c>
      <c r="AJ115" s="37" t="str">
        <f t="shared" si="35"/>
        <v/>
      </c>
      <c r="AK115" s="37" t="str">
        <f t="shared" si="36"/>
        <v/>
      </c>
      <c r="AL115" s="38"/>
    </row>
    <row r="116" spans="1:38">
      <c r="A116" s="37"/>
      <c r="B116" s="37"/>
      <c r="C116" s="37"/>
      <c r="D116" s="37"/>
      <c r="E116" s="37"/>
      <c r="F116" s="37"/>
      <c r="G116" s="37"/>
      <c r="H116" s="37"/>
      <c r="I116" s="37"/>
      <c r="J116" s="37"/>
      <c r="K116" s="37"/>
      <c r="L116" s="37"/>
      <c r="M116" s="37"/>
      <c r="N116" s="347"/>
      <c r="O116" s="37"/>
      <c r="P116" s="37"/>
      <c r="Q116" s="37"/>
      <c r="R116" s="37"/>
      <c r="S116" s="39"/>
      <c r="T116" s="37" t="str">
        <f t="shared" si="19"/>
        <v/>
      </c>
      <c r="U116" s="37" t="str">
        <f t="shared" si="20"/>
        <v/>
      </c>
      <c r="V116" s="37" t="str">
        <f t="shared" si="21"/>
        <v/>
      </c>
      <c r="W116" s="37" t="str">
        <f t="shared" si="22"/>
        <v/>
      </c>
      <c r="X116" s="37" t="str">
        <f t="shared" si="23"/>
        <v/>
      </c>
      <c r="Y116" s="37" t="str">
        <f t="shared" si="24"/>
        <v/>
      </c>
      <c r="Z116" s="37" t="str">
        <f t="shared" si="25"/>
        <v/>
      </c>
      <c r="AA116" s="37" t="str">
        <f t="shared" si="26"/>
        <v/>
      </c>
      <c r="AB116" s="349" t="str">
        <f t="shared" si="27"/>
        <v/>
      </c>
      <c r="AC116" s="37" t="str">
        <f t="shared" si="28"/>
        <v/>
      </c>
      <c r="AD116" s="37" t="str">
        <f t="shared" si="29"/>
        <v/>
      </c>
      <c r="AE116" s="37" t="str">
        <f t="shared" si="30"/>
        <v/>
      </c>
      <c r="AF116" s="37" t="str">
        <f t="shared" si="31"/>
        <v/>
      </c>
      <c r="AG116" s="37" t="str">
        <f t="shared" si="32"/>
        <v/>
      </c>
      <c r="AH116" s="37" t="str">
        <f t="shared" si="33"/>
        <v/>
      </c>
      <c r="AI116" s="37" t="str">
        <f t="shared" si="34"/>
        <v/>
      </c>
      <c r="AJ116" s="37" t="str">
        <f t="shared" si="35"/>
        <v/>
      </c>
      <c r="AK116" s="37" t="str">
        <f t="shared" si="36"/>
        <v/>
      </c>
      <c r="AL116" s="38"/>
    </row>
    <row r="117" spans="1:38">
      <c r="A117" s="37"/>
      <c r="B117" s="37"/>
      <c r="C117" s="37"/>
      <c r="D117" s="37"/>
      <c r="E117" s="37"/>
      <c r="F117" s="37"/>
      <c r="G117" s="37"/>
      <c r="H117" s="37"/>
      <c r="I117" s="37"/>
      <c r="J117" s="37"/>
      <c r="K117" s="37"/>
      <c r="L117" s="37"/>
      <c r="M117" s="37"/>
      <c r="N117" s="347"/>
      <c r="O117" s="37"/>
      <c r="P117" s="37"/>
      <c r="Q117" s="37"/>
      <c r="R117" s="37"/>
      <c r="S117" s="39"/>
      <c r="T117" s="37" t="str">
        <f t="shared" ref="T117:T123" si="55">+IF(A117="","",A117)</f>
        <v/>
      </c>
      <c r="U117" s="37" t="str">
        <f t="shared" ref="U117:U123" si="56">+IF(B117="","",B117)</f>
        <v/>
      </c>
      <c r="V117" s="37" t="str">
        <f t="shared" ref="V117:V123" si="57">+IF(C117="","",C117)</f>
        <v/>
      </c>
      <c r="W117" s="37" t="str">
        <f t="shared" ref="W117:W123" si="58">+IF(D117="","",D117)</f>
        <v/>
      </c>
      <c r="X117" s="37" t="str">
        <f t="shared" ref="X117:X123" si="59">+IF(E117="","",E117)</f>
        <v/>
      </c>
      <c r="Y117" s="37" t="str">
        <f t="shared" ref="Y117:Y123" si="60">+IF(F117="","",F117)</f>
        <v/>
      </c>
      <c r="Z117" s="37" t="str">
        <f t="shared" ref="Z117:Z123" si="61">+IF(G117="","",G117)</f>
        <v/>
      </c>
      <c r="AA117" s="37" t="str">
        <f t="shared" ref="AA117:AA123" si="62">+IF(H117="","",H117)</f>
        <v/>
      </c>
      <c r="AB117" s="349" t="str">
        <f t="shared" ref="AB117:AB123" si="63">+IF(I117="","",I117)</f>
        <v/>
      </c>
      <c r="AC117" s="37" t="str">
        <f t="shared" ref="AC117:AC123" si="64">+IF(J117="","",J117)</f>
        <v/>
      </c>
      <c r="AD117" s="37" t="str">
        <f t="shared" ref="AD117:AD123" si="65">+IF(K117="","",K117)</f>
        <v/>
      </c>
      <c r="AE117" s="37" t="str">
        <f t="shared" ref="AE117:AE123" si="66">+IF(L117="","",L117)</f>
        <v/>
      </c>
      <c r="AF117" s="37" t="str">
        <f t="shared" ref="AF117:AF123" si="67">+IF(M117="","",M117)</f>
        <v/>
      </c>
      <c r="AG117" s="37" t="str">
        <f t="shared" ref="AG117:AG123" si="68">+IF(N117="","",N117)</f>
        <v/>
      </c>
      <c r="AH117" s="37" t="str">
        <f t="shared" ref="AH117:AH123" si="69">+IF(O117="","",O117)</f>
        <v/>
      </c>
      <c r="AI117" s="37" t="str">
        <f t="shared" ref="AI117:AI123" si="70">+IF(P117="","",P117)</f>
        <v/>
      </c>
      <c r="AJ117" s="37" t="str">
        <f t="shared" ref="AJ117:AJ123" si="71">+IF(Q117="","",Q117)</f>
        <v/>
      </c>
      <c r="AK117" s="37" t="str">
        <f t="shared" ref="AK117:AK123" si="72">+IF(R117="","",R117)</f>
        <v/>
      </c>
      <c r="AL117" s="38"/>
    </row>
    <row r="118" spans="1:38">
      <c r="A118" s="37"/>
      <c r="B118" s="37"/>
      <c r="C118" s="37"/>
      <c r="D118" s="37"/>
      <c r="E118" s="37"/>
      <c r="F118" s="37"/>
      <c r="G118" s="37"/>
      <c r="H118" s="37"/>
      <c r="I118" s="37"/>
      <c r="J118" s="37"/>
      <c r="K118" s="37"/>
      <c r="L118" s="37"/>
      <c r="M118" s="37"/>
      <c r="N118" s="347"/>
      <c r="O118" s="37"/>
      <c r="P118" s="37"/>
      <c r="Q118" s="37"/>
      <c r="R118" s="37"/>
      <c r="S118" s="39"/>
      <c r="T118" s="37" t="str">
        <f t="shared" si="55"/>
        <v/>
      </c>
      <c r="U118" s="37" t="str">
        <f t="shared" si="56"/>
        <v/>
      </c>
      <c r="V118" s="37" t="str">
        <f t="shared" si="57"/>
        <v/>
      </c>
      <c r="W118" s="37" t="str">
        <f t="shared" si="58"/>
        <v/>
      </c>
      <c r="X118" s="37" t="str">
        <f t="shared" si="59"/>
        <v/>
      </c>
      <c r="Y118" s="37" t="str">
        <f t="shared" si="60"/>
        <v/>
      </c>
      <c r="Z118" s="37" t="str">
        <f t="shared" si="61"/>
        <v/>
      </c>
      <c r="AA118" s="37" t="str">
        <f t="shared" si="62"/>
        <v/>
      </c>
      <c r="AB118" s="349" t="str">
        <f t="shared" si="63"/>
        <v/>
      </c>
      <c r="AC118" s="37" t="str">
        <f t="shared" si="64"/>
        <v/>
      </c>
      <c r="AD118" s="37" t="str">
        <f t="shared" si="65"/>
        <v/>
      </c>
      <c r="AE118" s="37" t="str">
        <f t="shared" si="66"/>
        <v/>
      </c>
      <c r="AF118" s="37" t="str">
        <f t="shared" si="67"/>
        <v/>
      </c>
      <c r="AG118" s="37" t="str">
        <f t="shared" si="68"/>
        <v/>
      </c>
      <c r="AH118" s="37" t="str">
        <f t="shared" si="69"/>
        <v/>
      </c>
      <c r="AI118" s="37" t="str">
        <f t="shared" si="70"/>
        <v/>
      </c>
      <c r="AJ118" s="37" t="str">
        <f t="shared" si="71"/>
        <v/>
      </c>
      <c r="AK118" s="37" t="str">
        <f t="shared" si="72"/>
        <v/>
      </c>
      <c r="AL118" s="38"/>
    </row>
    <row r="119" spans="1:38">
      <c r="A119" s="37"/>
      <c r="B119" s="37"/>
      <c r="C119" s="37"/>
      <c r="D119" s="37"/>
      <c r="E119" s="37"/>
      <c r="F119" s="37"/>
      <c r="G119" s="37"/>
      <c r="H119" s="37"/>
      <c r="I119" s="37"/>
      <c r="J119" s="37"/>
      <c r="K119" s="37"/>
      <c r="L119" s="37"/>
      <c r="M119" s="37"/>
      <c r="N119" s="347"/>
      <c r="O119" s="37"/>
      <c r="P119" s="37"/>
      <c r="Q119" s="37"/>
      <c r="R119" s="37"/>
      <c r="S119" s="39"/>
      <c r="T119" s="37" t="str">
        <f t="shared" si="55"/>
        <v/>
      </c>
      <c r="U119" s="37" t="str">
        <f t="shared" si="56"/>
        <v/>
      </c>
      <c r="V119" s="37" t="str">
        <f t="shared" si="57"/>
        <v/>
      </c>
      <c r="W119" s="37" t="str">
        <f t="shared" si="58"/>
        <v/>
      </c>
      <c r="X119" s="37" t="str">
        <f t="shared" si="59"/>
        <v/>
      </c>
      <c r="Y119" s="37" t="str">
        <f t="shared" si="60"/>
        <v/>
      </c>
      <c r="Z119" s="37" t="str">
        <f t="shared" si="61"/>
        <v/>
      </c>
      <c r="AA119" s="37" t="str">
        <f t="shared" si="62"/>
        <v/>
      </c>
      <c r="AB119" s="349" t="str">
        <f t="shared" si="63"/>
        <v/>
      </c>
      <c r="AC119" s="37" t="str">
        <f t="shared" si="64"/>
        <v/>
      </c>
      <c r="AD119" s="37" t="str">
        <f t="shared" si="65"/>
        <v/>
      </c>
      <c r="AE119" s="37" t="str">
        <f t="shared" si="66"/>
        <v/>
      </c>
      <c r="AF119" s="37" t="str">
        <f t="shared" si="67"/>
        <v/>
      </c>
      <c r="AG119" s="37" t="str">
        <f t="shared" si="68"/>
        <v/>
      </c>
      <c r="AH119" s="37" t="str">
        <f t="shared" si="69"/>
        <v/>
      </c>
      <c r="AI119" s="37" t="str">
        <f t="shared" si="70"/>
        <v/>
      </c>
      <c r="AJ119" s="37" t="str">
        <f t="shared" si="71"/>
        <v/>
      </c>
      <c r="AK119" s="37" t="str">
        <f t="shared" si="72"/>
        <v/>
      </c>
      <c r="AL119" s="38"/>
    </row>
    <row r="120" spans="1:38">
      <c r="A120" s="37"/>
      <c r="B120" s="37"/>
      <c r="C120" s="37"/>
      <c r="D120" s="37"/>
      <c r="E120" s="37"/>
      <c r="F120" s="37"/>
      <c r="G120" s="37"/>
      <c r="H120" s="37"/>
      <c r="I120" s="37"/>
      <c r="J120" s="37"/>
      <c r="K120" s="37"/>
      <c r="L120" s="37"/>
      <c r="M120" s="37"/>
      <c r="N120" s="347"/>
      <c r="O120" s="37"/>
      <c r="P120" s="37"/>
      <c r="Q120" s="37"/>
      <c r="R120" s="37"/>
      <c r="S120" s="39"/>
      <c r="T120" s="37" t="str">
        <f t="shared" si="55"/>
        <v/>
      </c>
      <c r="U120" s="37" t="str">
        <f t="shared" si="56"/>
        <v/>
      </c>
      <c r="V120" s="37" t="str">
        <f t="shared" si="57"/>
        <v/>
      </c>
      <c r="W120" s="37" t="str">
        <f t="shared" si="58"/>
        <v/>
      </c>
      <c r="X120" s="37" t="str">
        <f t="shared" si="59"/>
        <v/>
      </c>
      <c r="Y120" s="37" t="str">
        <f t="shared" si="60"/>
        <v/>
      </c>
      <c r="Z120" s="37" t="str">
        <f t="shared" si="61"/>
        <v/>
      </c>
      <c r="AA120" s="37" t="str">
        <f t="shared" si="62"/>
        <v/>
      </c>
      <c r="AB120" s="349" t="str">
        <f t="shared" si="63"/>
        <v/>
      </c>
      <c r="AC120" s="37" t="str">
        <f t="shared" si="64"/>
        <v/>
      </c>
      <c r="AD120" s="37" t="str">
        <f t="shared" si="65"/>
        <v/>
      </c>
      <c r="AE120" s="37" t="str">
        <f t="shared" si="66"/>
        <v/>
      </c>
      <c r="AF120" s="37" t="str">
        <f t="shared" si="67"/>
        <v/>
      </c>
      <c r="AG120" s="37" t="str">
        <f t="shared" si="68"/>
        <v/>
      </c>
      <c r="AH120" s="37" t="str">
        <f t="shared" si="69"/>
        <v/>
      </c>
      <c r="AI120" s="37" t="str">
        <f t="shared" si="70"/>
        <v/>
      </c>
      <c r="AJ120" s="37" t="str">
        <f t="shared" si="71"/>
        <v/>
      </c>
      <c r="AK120" s="37" t="str">
        <f t="shared" si="72"/>
        <v/>
      </c>
      <c r="AL120" s="38"/>
    </row>
    <row r="121" spans="1:38">
      <c r="A121" s="37"/>
      <c r="B121" s="37"/>
      <c r="C121" s="37"/>
      <c r="D121" s="37"/>
      <c r="E121" s="37"/>
      <c r="F121" s="37"/>
      <c r="G121" s="37"/>
      <c r="H121" s="37"/>
      <c r="I121" s="37"/>
      <c r="J121" s="37"/>
      <c r="K121" s="37"/>
      <c r="L121" s="37"/>
      <c r="M121" s="37"/>
      <c r="N121" s="347"/>
      <c r="O121" s="37"/>
      <c r="P121" s="37"/>
      <c r="Q121" s="37"/>
      <c r="R121" s="37"/>
      <c r="S121" s="39"/>
      <c r="T121" s="37" t="str">
        <f t="shared" si="55"/>
        <v/>
      </c>
      <c r="U121" s="37" t="str">
        <f t="shared" si="56"/>
        <v/>
      </c>
      <c r="V121" s="37" t="str">
        <f t="shared" si="57"/>
        <v/>
      </c>
      <c r="W121" s="37" t="str">
        <f t="shared" si="58"/>
        <v/>
      </c>
      <c r="X121" s="37" t="str">
        <f t="shared" si="59"/>
        <v/>
      </c>
      <c r="Y121" s="37" t="str">
        <f t="shared" si="60"/>
        <v/>
      </c>
      <c r="Z121" s="37" t="str">
        <f t="shared" si="61"/>
        <v/>
      </c>
      <c r="AA121" s="37" t="str">
        <f t="shared" si="62"/>
        <v/>
      </c>
      <c r="AB121" s="349" t="str">
        <f t="shared" si="63"/>
        <v/>
      </c>
      <c r="AC121" s="37" t="str">
        <f t="shared" si="64"/>
        <v/>
      </c>
      <c r="AD121" s="37" t="str">
        <f t="shared" si="65"/>
        <v/>
      </c>
      <c r="AE121" s="37" t="str">
        <f t="shared" si="66"/>
        <v/>
      </c>
      <c r="AF121" s="37" t="str">
        <f t="shared" si="67"/>
        <v/>
      </c>
      <c r="AG121" s="37" t="str">
        <f t="shared" si="68"/>
        <v/>
      </c>
      <c r="AH121" s="37" t="str">
        <f t="shared" si="69"/>
        <v/>
      </c>
      <c r="AI121" s="37" t="str">
        <f t="shared" si="70"/>
        <v/>
      </c>
      <c r="AJ121" s="37" t="str">
        <f t="shared" si="71"/>
        <v/>
      </c>
      <c r="AK121" s="37" t="str">
        <f t="shared" si="72"/>
        <v/>
      </c>
      <c r="AL121" s="38"/>
    </row>
    <row r="122" spans="1:38">
      <c r="A122" s="37"/>
      <c r="B122" s="37"/>
      <c r="C122" s="37"/>
      <c r="D122" s="37"/>
      <c r="E122" s="37"/>
      <c r="F122" s="37"/>
      <c r="G122" s="37"/>
      <c r="H122" s="37"/>
      <c r="I122" s="37"/>
      <c r="J122" s="37"/>
      <c r="K122" s="37"/>
      <c r="L122" s="37"/>
      <c r="M122" s="37"/>
      <c r="N122" s="347"/>
      <c r="O122" s="37"/>
      <c r="P122" s="37"/>
      <c r="Q122" s="37"/>
      <c r="R122" s="37"/>
      <c r="S122" s="39"/>
      <c r="T122" s="37" t="str">
        <f t="shared" si="55"/>
        <v/>
      </c>
      <c r="U122" s="37" t="str">
        <f t="shared" si="56"/>
        <v/>
      </c>
      <c r="V122" s="37" t="str">
        <f t="shared" si="57"/>
        <v/>
      </c>
      <c r="W122" s="37" t="str">
        <f t="shared" si="58"/>
        <v/>
      </c>
      <c r="X122" s="37" t="str">
        <f t="shared" si="59"/>
        <v/>
      </c>
      <c r="Y122" s="37" t="str">
        <f t="shared" si="60"/>
        <v/>
      </c>
      <c r="Z122" s="37" t="str">
        <f t="shared" si="61"/>
        <v/>
      </c>
      <c r="AA122" s="37" t="str">
        <f t="shared" si="62"/>
        <v/>
      </c>
      <c r="AB122" s="349" t="str">
        <f t="shared" si="63"/>
        <v/>
      </c>
      <c r="AC122" s="37" t="str">
        <f t="shared" si="64"/>
        <v/>
      </c>
      <c r="AD122" s="37" t="str">
        <f t="shared" si="65"/>
        <v/>
      </c>
      <c r="AE122" s="37" t="str">
        <f t="shared" si="66"/>
        <v/>
      </c>
      <c r="AF122" s="37" t="str">
        <f t="shared" si="67"/>
        <v/>
      </c>
      <c r="AG122" s="37" t="str">
        <f t="shared" si="68"/>
        <v/>
      </c>
      <c r="AH122" s="37" t="str">
        <f t="shared" si="69"/>
        <v/>
      </c>
      <c r="AI122" s="37" t="str">
        <f t="shared" si="70"/>
        <v/>
      </c>
      <c r="AJ122" s="37" t="str">
        <f t="shared" si="71"/>
        <v/>
      </c>
      <c r="AK122" s="37" t="str">
        <f t="shared" si="72"/>
        <v/>
      </c>
      <c r="AL122" s="38"/>
    </row>
    <row r="123" spans="1:38">
      <c r="A123" s="37"/>
      <c r="B123" s="37"/>
      <c r="C123" s="37"/>
      <c r="D123" s="37"/>
      <c r="E123" s="37"/>
      <c r="F123" s="37"/>
      <c r="G123" s="37"/>
      <c r="H123" s="37"/>
      <c r="I123" s="37"/>
      <c r="J123" s="37"/>
      <c r="K123" s="37"/>
      <c r="L123" s="37"/>
      <c r="M123" s="37"/>
      <c r="N123" s="347"/>
      <c r="O123" s="37"/>
      <c r="P123" s="37"/>
      <c r="Q123" s="37"/>
      <c r="R123" s="37"/>
      <c r="S123" s="39"/>
      <c r="T123" s="37" t="str">
        <f t="shared" si="55"/>
        <v/>
      </c>
      <c r="U123" s="37" t="str">
        <f t="shared" si="56"/>
        <v/>
      </c>
      <c r="V123" s="37" t="str">
        <f t="shared" si="57"/>
        <v/>
      </c>
      <c r="W123" s="37" t="str">
        <f t="shared" si="58"/>
        <v/>
      </c>
      <c r="X123" s="37" t="str">
        <f t="shared" si="59"/>
        <v/>
      </c>
      <c r="Y123" s="37" t="str">
        <f t="shared" si="60"/>
        <v/>
      </c>
      <c r="Z123" s="37" t="str">
        <f t="shared" si="61"/>
        <v/>
      </c>
      <c r="AA123" s="37" t="str">
        <f t="shared" si="62"/>
        <v/>
      </c>
      <c r="AB123" s="349" t="str">
        <f t="shared" si="63"/>
        <v/>
      </c>
      <c r="AC123" s="37" t="str">
        <f t="shared" si="64"/>
        <v/>
      </c>
      <c r="AD123" s="37" t="str">
        <f t="shared" si="65"/>
        <v/>
      </c>
      <c r="AE123" s="37" t="str">
        <f t="shared" si="66"/>
        <v/>
      </c>
      <c r="AF123" s="37" t="str">
        <f t="shared" si="67"/>
        <v/>
      </c>
      <c r="AG123" s="37" t="str">
        <f t="shared" si="68"/>
        <v/>
      </c>
      <c r="AH123" s="37" t="str">
        <f t="shared" si="69"/>
        <v/>
      </c>
      <c r="AI123" s="37" t="str">
        <f t="shared" si="70"/>
        <v/>
      </c>
      <c r="AJ123" s="37" t="str">
        <f t="shared" si="71"/>
        <v/>
      </c>
      <c r="AK123" s="37" t="str">
        <f t="shared" si="72"/>
        <v/>
      </c>
      <c r="AL123" s="38"/>
    </row>
    <row r="124" spans="1:38">
      <c r="A124" s="37"/>
      <c r="B124" s="37"/>
      <c r="C124" s="37"/>
      <c r="D124" s="37"/>
      <c r="E124" s="37"/>
      <c r="F124" s="37"/>
      <c r="G124" s="37"/>
      <c r="H124" s="37"/>
      <c r="I124" s="37"/>
      <c r="J124" s="37"/>
      <c r="K124" s="37"/>
      <c r="L124" s="37"/>
      <c r="M124" s="37"/>
      <c r="N124" s="347"/>
      <c r="O124" s="37"/>
      <c r="P124" s="37"/>
      <c r="Q124" s="37"/>
      <c r="R124" s="37"/>
      <c r="S124" s="39"/>
      <c r="T124" s="37" t="str">
        <f t="shared" si="19"/>
        <v/>
      </c>
      <c r="U124" s="37" t="str">
        <f t="shared" si="20"/>
        <v/>
      </c>
      <c r="V124" s="37" t="str">
        <f t="shared" si="21"/>
        <v/>
      </c>
      <c r="W124" s="37" t="str">
        <f t="shared" si="22"/>
        <v/>
      </c>
      <c r="X124" s="37" t="str">
        <f t="shared" si="23"/>
        <v/>
      </c>
      <c r="Y124" s="37" t="str">
        <f t="shared" si="24"/>
        <v/>
      </c>
      <c r="Z124" s="37" t="str">
        <f t="shared" si="25"/>
        <v/>
      </c>
      <c r="AA124" s="37" t="str">
        <f t="shared" si="26"/>
        <v/>
      </c>
      <c r="AB124" s="349" t="str">
        <f t="shared" si="27"/>
        <v/>
      </c>
      <c r="AC124" s="37" t="str">
        <f t="shared" si="28"/>
        <v/>
      </c>
      <c r="AD124" s="37" t="str">
        <f t="shared" si="29"/>
        <v/>
      </c>
      <c r="AE124" s="37" t="str">
        <f t="shared" si="30"/>
        <v/>
      </c>
      <c r="AF124" s="37" t="str">
        <f t="shared" si="31"/>
        <v/>
      </c>
      <c r="AG124" s="37" t="str">
        <f t="shared" si="32"/>
        <v/>
      </c>
      <c r="AH124" s="37" t="str">
        <f t="shared" si="33"/>
        <v/>
      </c>
      <c r="AI124" s="37" t="str">
        <f t="shared" si="34"/>
        <v/>
      </c>
      <c r="AJ124" s="37" t="str">
        <f t="shared" si="35"/>
        <v/>
      </c>
      <c r="AK124" s="37" t="str">
        <f t="shared" si="36"/>
        <v/>
      </c>
      <c r="AL124" s="38"/>
    </row>
    <row r="125" spans="1:38">
      <c r="A125" s="37"/>
      <c r="B125" s="37"/>
      <c r="C125" s="37"/>
      <c r="D125" s="37"/>
      <c r="E125" s="37"/>
      <c r="F125" s="37"/>
      <c r="G125" s="37"/>
      <c r="H125" s="37"/>
      <c r="I125" s="37"/>
      <c r="J125" s="37"/>
      <c r="K125" s="37"/>
      <c r="L125" s="37"/>
      <c r="M125" s="37"/>
      <c r="N125" s="347"/>
      <c r="O125" s="37"/>
      <c r="P125" s="37"/>
      <c r="Q125" s="37"/>
      <c r="R125" s="37"/>
      <c r="S125" s="39"/>
      <c r="T125" s="37" t="str">
        <f t="shared" si="19"/>
        <v/>
      </c>
      <c r="U125" s="37" t="str">
        <f t="shared" si="20"/>
        <v/>
      </c>
      <c r="V125" s="37" t="str">
        <f t="shared" si="21"/>
        <v/>
      </c>
      <c r="W125" s="37" t="str">
        <f t="shared" si="22"/>
        <v/>
      </c>
      <c r="X125" s="37" t="str">
        <f t="shared" si="23"/>
        <v/>
      </c>
      <c r="Y125" s="37" t="str">
        <f t="shared" si="24"/>
        <v/>
      </c>
      <c r="Z125" s="37" t="str">
        <f t="shared" si="25"/>
        <v/>
      </c>
      <c r="AA125" s="37" t="str">
        <f t="shared" si="26"/>
        <v/>
      </c>
      <c r="AB125" s="349" t="str">
        <f t="shared" si="27"/>
        <v/>
      </c>
      <c r="AC125" s="37" t="str">
        <f t="shared" si="28"/>
        <v/>
      </c>
      <c r="AD125" s="37" t="str">
        <f t="shared" si="29"/>
        <v/>
      </c>
      <c r="AE125" s="37" t="str">
        <f t="shared" si="30"/>
        <v/>
      </c>
      <c r="AF125" s="37" t="str">
        <f t="shared" si="31"/>
        <v/>
      </c>
      <c r="AG125" s="37" t="str">
        <f t="shared" si="32"/>
        <v/>
      </c>
      <c r="AH125" s="37" t="str">
        <f t="shared" si="33"/>
        <v/>
      </c>
      <c r="AI125" s="37" t="str">
        <f t="shared" si="34"/>
        <v/>
      </c>
      <c r="AJ125" s="37" t="str">
        <f t="shared" si="35"/>
        <v/>
      </c>
      <c r="AK125" s="37" t="str">
        <f t="shared" si="36"/>
        <v/>
      </c>
      <c r="AL125" s="38"/>
    </row>
    <row r="126" spans="1:38">
      <c r="A126" s="37"/>
      <c r="B126" s="37"/>
      <c r="C126" s="37"/>
      <c r="D126" s="37"/>
      <c r="E126" s="37"/>
      <c r="F126" s="37"/>
      <c r="G126" s="37"/>
      <c r="H126" s="37"/>
      <c r="I126" s="37"/>
      <c r="J126" s="37"/>
      <c r="K126" s="37"/>
      <c r="L126" s="37"/>
      <c r="M126" s="37"/>
      <c r="N126" s="347"/>
      <c r="O126" s="37"/>
      <c r="P126" s="37"/>
      <c r="Q126" s="37"/>
      <c r="R126" s="37"/>
      <c r="S126" s="39"/>
      <c r="T126" s="37" t="str">
        <f t="shared" si="19"/>
        <v/>
      </c>
      <c r="U126" s="37" t="str">
        <f t="shared" si="20"/>
        <v/>
      </c>
      <c r="V126" s="37" t="str">
        <f t="shared" si="21"/>
        <v/>
      </c>
      <c r="W126" s="37" t="str">
        <f t="shared" si="22"/>
        <v/>
      </c>
      <c r="X126" s="37" t="str">
        <f t="shared" si="23"/>
        <v/>
      </c>
      <c r="Y126" s="37" t="str">
        <f t="shared" si="24"/>
        <v/>
      </c>
      <c r="Z126" s="37" t="str">
        <f t="shared" si="25"/>
        <v/>
      </c>
      <c r="AA126" s="37" t="str">
        <f t="shared" si="26"/>
        <v/>
      </c>
      <c r="AB126" s="349" t="str">
        <f t="shared" si="27"/>
        <v/>
      </c>
      <c r="AC126" s="37" t="str">
        <f t="shared" si="28"/>
        <v/>
      </c>
      <c r="AD126" s="37" t="str">
        <f t="shared" si="29"/>
        <v/>
      </c>
      <c r="AE126" s="37" t="str">
        <f t="shared" si="30"/>
        <v/>
      </c>
      <c r="AF126" s="37" t="str">
        <f t="shared" si="31"/>
        <v/>
      </c>
      <c r="AG126" s="37" t="str">
        <f t="shared" si="32"/>
        <v/>
      </c>
      <c r="AH126" s="37" t="str">
        <f t="shared" si="33"/>
        <v/>
      </c>
      <c r="AI126" s="37" t="str">
        <f t="shared" si="34"/>
        <v/>
      </c>
      <c r="AJ126" s="37" t="str">
        <f t="shared" si="35"/>
        <v/>
      </c>
      <c r="AK126" s="37" t="str">
        <f t="shared" si="36"/>
        <v/>
      </c>
      <c r="AL126" s="38"/>
    </row>
    <row r="127" spans="1:38">
      <c r="A127" s="37"/>
      <c r="B127" s="37"/>
      <c r="C127" s="37"/>
      <c r="D127" s="37"/>
      <c r="E127" s="37"/>
      <c r="F127" s="37"/>
      <c r="G127" s="37"/>
      <c r="H127" s="37"/>
      <c r="I127" s="37"/>
      <c r="J127" s="37"/>
      <c r="K127" s="37"/>
      <c r="L127" s="37"/>
      <c r="M127" s="37"/>
      <c r="N127" s="347"/>
      <c r="O127" s="37"/>
      <c r="P127" s="37"/>
      <c r="Q127" s="37"/>
      <c r="R127" s="37"/>
      <c r="S127" s="39"/>
      <c r="T127" s="37" t="str">
        <f t="shared" si="19"/>
        <v/>
      </c>
      <c r="U127" s="37" t="str">
        <f t="shared" si="20"/>
        <v/>
      </c>
      <c r="V127" s="37" t="str">
        <f t="shared" si="21"/>
        <v/>
      </c>
      <c r="W127" s="37" t="str">
        <f t="shared" si="22"/>
        <v/>
      </c>
      <c r="X127" s="37" t="str">
        <f t="shared" si="23"/>
        <v/>
      </c>
      <c r="Y127" s="37" t="str">
        <f t="shared" si="24"/>
        <v/>
      </c>
      <c r="Z127" s="37" t="str">
        <f t="shared" si="25"/>
        <v/>
      </c>
      <c r="AA127" s="37" t="str">
        <f t="shared" si="26"/>
        <v/>
      </c>
      <c r="AB127" s="349" t="str">
        <f t="shared" si="27"/>
        <v/>
      </c>
      <c r="AC127" s="37" t="str">
        <f t="shared" si="28"/>
        <v/>
      </c>
      <c r="AD127" s="37" t="str">
        <f t="shared" si="29"/>
        <v/>
      </c>
      <c r="AE127" s="37" t="str">
        <f t="shared" si="30"/>
        <v/>
      </c>
      <c r="AF127" s="37" t="str">
        <f t="shared" si="31"/>
        <v/>
      </c>
      <c r="AG127" s="37" t="str">
        <f t="shared" si="32"/>
        <v/>
      </c>
      <c r="AH127" s="37" t="str">
        <f t="shared" si="33"/>
        <v/>
      </c>
      <c r="AI127" s="37" t="str">
        <f t="shared" si="34"/>
        <v/>
      </c>
      <c r="AJ127" s="37" t="str">
        <f t="shared" si="35"/>
        <v/>
      </c>
      <c r="AK127" s="37" t="str">
        <f t="shared" si="36"/>
        <v/>
      </c>
      <c r="AL127" s="38"/>
    </row>
    <row r="128" spans="1:38">
      <c r="A128" s="37"/>
      <c r="B128" s="37"/>
      <c r="C128" s="37"/>
      <c r="D128" s="37"/>
      <c r="E128" s="37"/>
      <c r="F128" s="37"/>
      <c r="G128" s="37"/>
      <c r="H128" s="37"/>
      <c r="I128" s="37"/>
      <c r="J128" s="37"/>
      <c r="K128" s="37"/>
      <c r="L128" s="37"/>
      <c r="M128" s="37"/>
      <c r="N128" s="347"/>
      <c r="O128" s="37"/>
      <c r="P128" s="37"/>
      <c r="Q128" s="37"/>
      <c r="R128" s="37"/>
      <c r="S128" s="39"/>
      <c r="T128" s="37" t="str">
        <f t="shared" si="19"/>
        <v/>
      </c>
      <c r="U128" s="37" t="str">
        <f t="shared" si="20"/>
        <v/>
      </c>
      <c r="V128" s="37" t="str">
        <f t="shared" si="21"/>
        <v/>
      </c>
      <c r="W128" s="37" t="str">
        <f t="shared" si="22"/>
        <v/>
      </c>
      <c r="X128" s="37" t="str">
        <f t="shared" si="23"/>
        <v/>
      </c>
      <c r="Y128" s="37" t="str">
        <f t="shared" si="24"/>
        <v/>
      </c>
      <c r="Z128" s="37" t="str">
        <f t="shared" si="25"/>
        <v/>
      </c>
      <c r="AA128" s="37" t="str">
        <f t="shared" si="26"/>
        <v/>
      </c>
      <c r="AB128" s="349" t="str">
        <f t="shared" si="27"/>
        <v/>
      </c>
      <c r="AC128" s="37" t="str">
        <f t="shared" si="28"/>
        <v/>
      </c>
      <c r="AD128" s="37" t="str">
        <f t="shared" si="29"/>
        <v/>
      </c>
      <c r="AE128" s="37" t="str">
        <f t="shared" si="30"/>
        <v/>
      </c>
      <c r="AF128" s="37" t="str">
        <f t="shared" si="31"/>
        <v/>
      </c>
      <c r="AG128" s="37" t="str">
        <f t="shared" si="32"/>
        <v/>
      </c>
      <c r="AH128" s="37" t="str">
        <f t="shared" si="33"/>
        <v/>
      </c>
      <c r="AI128" s="37" t="str">
        <f t="shared" si="34"/>
        <v/>
      </c>
      <c r="AJ128" s="37" t="str">
        <f t="shared" si="35"/>
        <v/>
      </c>
      <c r="AK128" s="37" t="str">
        <f t="shared" si="36"/>
        <v/>
      </c>
      <c r="AL128" s="38"/>
    </row>
    <row r="129" spans="1:38">
      <c r="A129" s="37"/>
      <c r="B129" s="37"/>
      <c r="C129" s="37"/>
      <c r="D129" s="37"/>
      <c r="E129" s="37"/>
      <c r="F129" s="37"/>
      <c r="G129" s="37"/>
      <c r="H129" s="37"/>
      <c r="I129" s="37"/>
      <c r="J129" s="37"/>
      <c r="K129" s="37"/>
      <c r="L129" s="37"/>
      <c r="M129" s="37"/>
      <c r="N129" s="347"/>
      <c r="O129" s="37"/>
      <c r="P129" s="37"/>
      <c r="Q129" s="37"/>
      <c r="R129" s="37"/>
      <c r="S129" s="39"/>
      <c r="T129" s="37" t="str">
        <f t="shared" si="19"/>
        <v/>
      </c>
      <c r="U129" s="37" t="str">
        <f t="shared" si="20"/>
        <v/>
      </c>
      <c r="V129" s="37" t="str">
        <f t="shared" si="21"/>
        <v/>
      </c>
      <c r="W129" s="37" t="str">
        <f t="shared" si="22"/>
        <v/>
      </c>
      <c r="X129" s="37" t="str">
        <f t="shared" si="23"/>
        <v/>
      </c>
      <c r="Y129" s="37" t="str">
        <f t="shared" si="24"/>
        <v/>
      </c>
      <c r="Z129" s="37" t="str">
        <f t="shared" si="25"/>
        <v/>
      </c>
      <c r="AA129" s="37" t="str">
        <f t="shared" si="26"/>
        <v/>
      </c>
      <c r="AB129" s="349" t="str">
        <f t="shared" si="27"/>
        <v/>
      </c>
      <c r="AC129" s="37" t="str">
        <f t="shared" si="28"/>
        <v/>
      </c>
      <c r="AD129" s="37" t="str">
        <f t="shared" si="29"/>
        <v/>
      </c>
      <c r="AE129" s="37" t="str">
        <f t="shared" si="30"/>
        <v/>
      </c>
      <c r="AF129" s="37" t="str">
        <f t="shared" si="31"/>
        <v/>
      </c>
      <c r="AG129" s="37" t="str">
        <f t="shared" si="32"/>
        <v/>
      </c>
      <c r="AH129" s="37" t="str">
        <f t="shared" si="33"/>
        <v/>
      </c>
      <c r="AI129" s="37" t="str">
        <f t="shared" si="34"/>
        <v/>
      </c>
      <c r="AJ129" s="37" t="str">
        <f t="shared" si="35"/>
        <v/>
      </c>
      <c r="AK129" s="37" t="str">
        <f t="shared" si="36"/>
        <v/>
      </c>
      <c r="AL129" s="38"/>
    </row>
    <row r="130" spans="1:38">
      <c r="A130" s="37"/>
      <c r="B130" s="37"/>
      <c r="C130" s="37"/>
      <c r="D130" s="37"/>
      <c r="E130" s="37"/>
      <c r="F130" s="37"/>
      <c r="G130" s="37"/>
      <c r="H130" s="37"/>
      <c r="I130" s="37"/>
      <c r="J130" s="37"/>
      <c r="K130" s="37"/>
      <c r="L130" s="37"/>
      <c r="M130" s="37"/>
      <c r="N130" s="347"/>
      <c r="O130" s="37"/>
      <c r="P130" s="37"/>
      <c r="Q130" s="37"/>
      <c r="R130" s="37"/>
      <c r="S130" s="39"/>
      <c r="T130" s="37" t="str">
        <f t="shared" si="19"/>
        <v/>
      </c>
      <c r="U130" s="37" t="str">
        <f t="shared" si="20"/>
        <v/>
      </c>
      <c r="V130" s="37" t="str">
        <f t="shared" si="21"/>
        <v/>
      </c>
      <c r="W130" s="37" t="str">
        <f t="shared" si="22"/>
        <v/>
      </c>
      <c r="X130" s="37" t="str">
        <f t="shared" si="23"/>
        <v/>
      </c>
      <c r="Y130" s="37" t="str">
        <f t="shared" si="24"/>
        <v/>
      </c>
      <c r="Z130" s="37" t="str">
        <f t="shared" si="25"/>
        <v/>
      </c>
      <c r="AA130" s="37" t="str">
        <f t="shared" si="26"/>
        <v/>
      </c>
      <c r="AB130" s="349" t="str">
        <f t="shared" si="27"/>
        <v/>
      </c>
      <c r="AC130" s="37" t="str">
        <f t="shared" si="28"/>
        <v/>
      </c>
      <c r="AD130" s="37" t="str">
        <f t="shared" si="29"/>
        <v/>
      </c>
      <c r="AE130" s="37" t="str">
        <f t="shared" si="30"/>
        <v/>
      </c>
      <c r="AF130" s="37" t="str">
        <f t="shared" si="31"/>
        <v/>
      </c>
      <c r="AG130" s="37" t="str">
        <f t="shared" si="32"/>
        <v/>
      </c>
      <c r="AH130" s="37" t="str">
        <f t="shared" si="33"/>
        <v/>
      </c>
      <c r="AI130" s="37" t="str">
        <f t="shared" si="34"/>
        <v/>
      </c>
      <c r="AJ130" s="37" t="str">
        <f t="shared" si="35"/>
        <v/>
      </c>
      <c r="AK130" s="37" t="str">
        <f t="shared" si="36"/>
        <v/>
      </c>
      <c r="AL130" s="38"/>
    </row>
    <row r="131" spans="1:38">
      <c r="A131" s="37"/>
      <c r="B131" s="37"/>
      <c r="C131" s="37"/>
      <c r="D131" s="37"/>
      <c r="E131" s="37"/>
      <c r="F131" s="37"/>
      <c r="G131" s="37"/>
      <c r="H131" s="37"/>
      <c r="I131" s="37"/>
      <c r="J131" s="37"/>
      <c r="K131" s="37"/>
      <c r="L131" s="37"/>
      <c r="M131" s="37"/>
      <c r="N131" s="347"/>
      <c r="O131" s="37"/>
      <c r="P131" s="37"/>
      <c r="Q131" s="37"/>
      <c r="R131" s="37"/>
      <c r="S131" s="39"/>
      <c r="T131" s="37" t="str">
        <f t="shared" si="19"/>
        <v/>
      </c>
      <c r="U131" s="37" t="str">
        <f t="shared" si="20"/>
        <v/>
      </c>
      <c r="V131" s="37" t="str">
        <f t="shared" si="21"/>
        <v/>
      </c>
      <c r="W131" s="37" t="str">
        <f t="shared" si="22"/>
        <v/>
      </c>
      <c r="X131" s="37" t="str">
        <f t="shared" si="23"/>
        <v/>
      </c>
      <c r="Y131" s="37" t="str">
        <f t="shared" si="24"/>
        <v/>
      </c>
      <c r="Z131" s="37" t="str">
        <f t="shared" si="25"/>
        <v/>
      </c>
      <c r="AA131" s="37" t="str">
        <f t="shared" si="26"/>
        <v/>
      </c>
      <c r="AB131" s="349" t="str">
        <f t="shared" si="27"/>
        <v/>
      </c>
      <c r="AC131" s="37" t="str">
        <f t="shared" si="28"/>
        <v/>
      </c>
      <c r="AD131" s="37" t="str">
        <f t="shared" si="29"/>
        <v/>
      </c>
      <c r="AE131" s="37" t="str">
        <f t="shared" si="30"/>
        <v/>
      </c>
      <c r="AF131" s="37" t="str">
        <f t="shared" si="31"/>
        <v/>
      </c>
      <c r="AG131" s="37" t="str">
        <f t="shared" si="32"/>
        <v/>
      </c>
      <c r="AH131" s="37" t="str">
        <f t="shared" si="33"/>
        <v/>
      </c>
      <c r="AI131" s="37" t="str">
        <f t="shared" si="34"/>
        <v/>
      </c>
      <c r="AJ131" s="37" t="str">
        <f t="shared" si="35"/>
        <v/>
      </c>
      <c r="AK131" s="37" t="str">
        <f t="shared" si="36"/>
        <v/>
      </c>
      <c r="AL131" s="38"/>
    </row>
    <row r="132" spans="1:38">
      <c r="A132" s="37"/>
      <c r="B132" s="37"/>
      <c r="C132" s="37"/>
      <c r="D132" s="37"/>
      <c r="E132" s="37"/>
      <c r="F132" s="37"/>
      <c r="G132" s="37"/>
      <c r="H132" s="37"/>
      <c r="I132" s="37"/>
      <c r="J132" s="37"/>
      <c r="K132" s="37"/>
      <c r="L132" s="37"/>
      <c r="M132" s="37"/>
      <c r="N132" s="347"/>
      <c r="O132" s="37"/>
      <c r="P132" s="37"/>
      <c r="Q132" s="37"/>
      <c r="R132" s="37"/>
      <c r="S132" s="39"/>
      <c r="T132" s="37" t="str">
        <f t="shared" si="19"/>
        <v/>
      </c>
      <c r="U132" s="37" t="str">
        <f t="shared" si="20"/>
        <v/>
      </c>
      <c r="V132" s="37" t="str">
        <f t="shared" si="21"/>
        <v/>
      </c>
      <c r="W132" s="37" t="str">
        <f t="shared" si="22"/>
        <v/>
      </c>
      <c r="X132" s="37" t="str">
        <f t="shared" si="23"/>
        <v/>
      </c>
      <c r="Y132" s="37" t="str">
        <f t="shared" si="24"/>
        <v/>
      </c>
      <c r="Z132" s="37" t="str">
        <f t="shared" si="25"/>
        <v/>
      </c>
      <c r="AA132" s="37" t="str">
        <f t="shared" si="26"/>
        <v/>
      </c>
      <c r="AB132" s="349" t="str">
        <f t="shared" si="27"/>
        <v/>
      </c>
      <c r="AC132" s="37" t="str">
        <f t="shared" si="28"/>
        <v/>
      </c>
      <c r="AD132" s="37" t="str">
        <f t="shared" si="29"/>
        <v/>
      </c>
      <c r="AE132" s="37" t="str">
        <f t="shared" si="30"/>
        <v/>
      </c>
      <c r="AF132" s="37" t="str">
        <f t="shared" si="31"/>
        <v/>
      </c>
      <c r="AG132" s="37" t="str">
        <f t="shared" si="32"/>
        <v/>
      </c>
      <c r="AH132" s="37" t="str">
        <f t="shared" si="33"/>
        <v/>
      </c>
      <c r="AI132" s="37" t="str">
        <f t="shared" si="34"/>
        <v/>
      </c>
      <c r="AJ132" s="37" t="str">
        <f t="shared" si="35"/>
        <v/>
      </c>
      <c r="AK132" s="37" t="str">
        <f t="shared" si="36"/>
        <v/>
      </c>
      <c r="AL132" s="38"/>
    </row>
    <row r="133" spans="1:38">
      <c r="A133" s="37"/>
      <c r="B133" s="37"/>
      <c r="C133" s="37"/>
      <c r="D133" s="37"/>
      <c r="E133" s="37"/>
      <c r="F133" s="37"/>
      <c r="G133" s="37"/>
      <c r="H133" s="37"/>
      <c r="I133" s="37"/>
      <c r="J133" s="37"/>
      <c r="K133" s="37"/>
      <c r="L133" s="37"/>
      <c r="M133" s="37"/>
      <c r="N133" s="347"/>
      <c r="O133" s="37"/>
      <c r="P133" s="37"/>
      <c r="Q133" s="37"/>
      <c r="R133" s="37"/>
      <c r="S133" s="39"/>
      <c r="T133" s="37" t="str">
        <f t="shared" si="19"/>
        <v/>
      </c>
      <c r="U133" s="37" t="str">
        <f t="shared" si="20"/>
        <v/>
      </c>
      <c r="V133" s="37" t="str">
        <f t="shared" si="21"/>
        <v/>
      </c>
      <c r="W133" s="37" t="str">
        <f t="shared" si="22"/>
        <v/>
      </c>
      <c r="X133" s="37" t="str">
        <f t="shared" si="23"/>
        <v/>
      </c>
      <c r="Y133" s="37" t="str">
        <f t="shared" si="24"/>
        <v/>
      </c>
      <c r="Z133" s="37" t="str">
        <f t="shared" si="25"/>
        <v/>
      </c>
      <c r="AA133" s="37" t="str">
        <f t="shared" si="26"/>
        <v/>
      </c>
      <c r="AB133" s="349" t="str">
        <f t="shared" si="27"/>
        <v/>
      </c>
      <c r="AC133" s="37" t="str">
        <f t="shared" si="28"/>
        <v/>
      </c>
      <c r="AD133" s="37" t="str">
        <f t="shared" si="29"/>
        <v/>
      </c>
      <c r="AE133" s="37" t="str">
        <f t="shared" si="30"/>
        <v/>
      </c>
      <c r="AF133" s="37" t="str">
        <f t="shared" si="31"/>
        <v/>
      </c>
      <c r="AG133" s="37" t="str">
        <f t="shared" si="32"/>
        <v/>
      </c>
      <c r="AH133" s="37" t="str">
        <f t="shared" si="33"/>
        <v/>
      </c>
      <c r="AI133" s="37" t="str">
        <f t="shared" si="34"/>
        <v/>
      </c>
      <c r="AJ133" s="37" t="str">
        <f t="shared" si="35"/>
        <v/>
      </c>
      <c r="AK133" s="37" t="str">
        <f t="shared" si="36"/>
        <v/>
      </c>
      <c r="AL133" s="38"/>
    </row>
    <row r="134" spans="1:38">
      <c r="A134" s="37"/>
      <c r="B134" s="37"/>
      <c r="C134" s="37"/>
      <c r="D134" s="37"/>
      <c r="E134" s="37"/>
      <c r="F134" s="37"/>
      <c r="G134" s="37"/>
      <c r="H134" s="37"/>
      <c r="I134" s="37"/>
      <c r="J134" s="37"/>
      <c r="K134" s="37"/>
      <c r="L134" s="37"/>
      <c r="M134" s="37"/>
      <c r="N134" s="347"/>
      <c r="O134" s="37"/>
      <c r="P134" s="37"/>
      <c r="Q134" s="37"/>
      <c r="R134" s="37"/>
      <c r="S134" s="39"/>
      <c r="T134" s="37" t="str">
        <f t="shared" si="19"/>
        <v/>
      </c>
      <c r="U134" s="37" t="str">
        <f t="shared" si="20"/>
        <v/>
      </c>
      <c r="V134" s="37" t="str">
        <f t="shared" si="21"/>
        <v/>
      </c>
      <c r="W134" s="37" t="str">
        <f t="shared" si="22"/>
        <v/>
      </c>
      <c r="X134" s="37" t="str">
        <f t="shared" si="23"/>
        <v/>
      </c>
      <c r="Y134" s="37" t="str">
        <f t="shared" si="24"/>
        <v/>
      </c>
      <c r="Z134" s="37" t="str">
        <f t="shared" si="25"/>
        <v/>
      </c>
      <c r="AA134" s="37" t="str">
        <f t="shared" si="26"/>
        <v/>
      </c>
      <c r="AB134" s="349" t="str">
        <f t="shared" si="27"/>
        <v/>
      </c>
      <c r="AC134" s="37" t="str">
        <f t="shared" si="28"/>
        <v/>
      </c>
      <c r="AD134" s="37" t="str">
        <f t="shared" si="29"/>
        <v/>
      </c>
      <c r="AE134" s="37" t="str">
        <f t="shared" si="30"/>
        <v/>
      </c>
      <c r="AF134" s="37" t="str">
        <f t="shared" si="31"/>
        <v/>
      </c>
      <c r="AG134" s="37" t="str">
        <f t="shared" si="32"/>
        <v/>
      </c>
      <c r="AH134" s="37" t="str">
        <f t="shared" si="33"/>
        <v/>
      </c>
      <c r="AI134" s="37" t="str">
        <f t="shared" si="34"/>
        <v/>
      </c>
      <c r="AJ134" s="37" t="str">
        <f t="shared" si="35"/>
        <v/>
      </c>
      <c r="AK134" s="37" t="str">
        <f t="shared" si="36"/>
        <v/>
      </c>
      <c r="AL134" s="38"/>
    </row>
    <row r="135" spans="1:38">
      <c r="A135" s="37"/>
      <c r="B135" s="37"/>
      <c r="C135" s="37"/>
      <c r="D135" s="37"/>
      <c r="E135" s="37"/>
      <c r="F135" s="37"/>
      <c r="G135" s="37"/>
      <c r="H135" s="37"/>
      <c r="I135" s="37"/>
      <c r="J135" s="37"/>
      <c r="K135" s="37"/>
      <c r="L135" s="37"/>
      <c r="M135" s="37"/>
      <c r="N135" s="347"/>
      <c r="O135" s="37"/>
      <c r="P135" s="37"/>
      <c r="Q135" s="37"/>
      <c r="R135" s="37"/>
      <c r="S135" s="39"/>
      <c r="T135" s="37" t="str">
        <f t="shared" si="19"/>
        <v/>
      </c>
      <c r="U135" s="37" t="str">
        <f t="shared" si="20"/>
        <v/>
      </c>
      <c r="V135" s="37" t="str">
        <f t="shared" si="21"/>
        <v/>
      </c>
      <c r="W135" s="37" t="str">
        <f t="shared" si="22"/>
        <v/>
      </c>
      <c r="X135" s="37" t="str">
        <f t="shared" si="23"/>
        <v/>
      </c>
      <c r="Y135" s="37" t="str">
        <f t="shared" si="24"/>
        <v/>
      </c>
      <c r="Z135" s="37" t="str">
        <f t="shared" si="25"/>
        <v/>
      </c>
      <c r="AA135" s="37" t="str">
        <f t="shared" si="26"/>
        <v/>
      </c>
      <c r="AB135" s="349" t="str">
        <f t="shared" si="27"/>
        <v/>
      </c>
      <c r="AC135" s="37" t="str">
        <f t="shared" si="28"/>
        <v/>
      </c>
      <c r="AD135" s="37" t="str">
        <f t="shared" si="29"/>
        <v/>
      </c>
      <c r="AE135" s="37" t="str">
        <f t="shared" si="30"/>
        <v/>
      </c>
      <c r="AF135" s="37" t="str">
        <f t="shared" si="31"/>
        <v/>
      </c>
      <c r="AG135" s="37" t="str">
        <f t="shared" si="32"/>
        <v/>
      </c>
      <c r="AH135" s="37" t="str">
        <f t="shared" si="33"/>
        <v/>
      </c>
      <c r="AI135" s="37" t="str">
        <f t="shared" si="34"/>
        <v/>
      </c>
      <c r="AJ135" s="37" t="str">
        <f t="shared" si="35"/>
        <v/>
      </c>
      <c r="AK135" s="37" t="str">
        <f t="shared" si="36"/>
        <v/>
      </c>
      <c r="AL135" s="38"/>
    </row>
    <row r="136" spans="1:38">
      <c r="A136" s="37"/>
      <c r="B136" s="37"/>
      <c r="C136" s="37"/>
      <c r="D136" s="37"/>
      <c r="E136" s="37"/>
      <c r="F136" s="37"/>
      <c r="G136" s="37"/>
      <c r="H136" s="37"/>
      <c r="I136" s="37"/>
      <c r="J136" s="37"/>
      <c r="K136" s="37"/>
      <c r="L136" s="37"/>
      <c r="M136" s="37"/>
      <c r="N136" s="347"/>
      <c r="O136" s="37"/>
      <c r="P136" s="37"/>
      <c r="Q136" s="37"/>
      <c r="R136" s="37"/>
      <c r="S136" s="39"/>
      <c r="T136" s="37" t="str">
        <f t="shared" si="19"/>
        <v/>
      </c>
      <c r="U136" s="37" t="str">
        <f t="shared" si="20"/>
        <v/>
      </c>
      <c r="V136" s="37" t="str">
        <f t="shared" si="21"/>
        <v/>
      </c>
      <c r="W136" s="37" t="str">
        <f t="shared" si="22"/>
        <v/>
      </c>
      <c r="X136" s="37" t="str">
        <f t="shared" si="23"/>
        <v/>
      </c>
      <c r="Y136" s="37" t="str">
        <f t="shared" si="24"/>
        <v/>
      </c>
      <c r="Z136" s="37" t="str">
        <f t="shared" si="25"/>
        <v/>
      </c>
      <c r="AA136" s="37" t="str">
        <f t="shared" si="26"/>
        <v/>
      </c>
      <c r="AB136" s="349" t="str">
        <f t="shared" si="27"/>
        <v/>
      </c>
      <c r="AC136" s="37" t="str">
        <f t="shared" si="28"/>
        <v/>
      </c>
      <c r="AD136" s="37" t="str">
        <f t="shared" si="29"/>
        <v/>
      </c>
      <c r="AE136" s="37" t="str">
        <f t="shared" si="30"/>
        <v/>
      </c>
      <c r="AF136" s="37" t="str">
        <f t="shared" si="31"/>
        <v/>
      </c>
      <c r="AG136" s="37" t="str">
        <f t="shared" si="32"/>
        <v/>
      </c>
      <c r="AH136" s="37" t="str">
        <f t="shared" si="33"/>
        <v/>
      </c>
      <c r="AI136" s="37" t="str">
        <f t="shared" si="34"/>
        <v/>
      </c>
      <c r="AJ136" s="37" t="str">
        <f t="shared" si="35"/>
        <v/>
      </c>
      <c r="AK136" s="37" t="str">
        <f t="shared" si="36"/>
        <v/>
      </c>
      <c r="AL136" s="38"/>
    </row>
    <row r="137" spans="1:38" s="36" customFormat="1" ht="33" customHeight="1">
      <c r="A137" s="473" t="s">
        <v>470</v>
      </c>
      <c r="B137" s="473"/>
      <c r="C137" s="473"/>
      <c r="D137" s="473"/>
      <c r="E137" s="473"/>
      <c r="F137" s="473"/>
      <c r="G137" s="473"/>
      <c r="H137" s="473"/>
      <c r="I137" s="123">
        <f>SUM(I8:I136)</f>
        <v>0</v>
      </c>
      <c r="J137" s="469"/>
      <c r="K137" s="470"/>
      <c r="L137" s="470"/>
      <c r="M137" s="470"/>
      <c r="N137" s="470"/>
      <c r="O137" s="470"/>
      <c r="P137" s="470"/>
      <c r="Q137" s="470"/>
      <c r="R137" s="471"/>
      <c r="S137" s="40"/>
      <c r="T137" s="472" t="str">
        <f>+IF(A137="","",A137)</f>
        <v>SUPERFICIE CATASTALE TOTALE</v>
      </c>
      <c r="U137" s="472"/>
      <c r="V137" s="472"/>
      <c r="W137" s="472"/>
      <c r="X137" s="472"/>
      <c r="Y137" s="472"/>
      <c r="Z137" s="472"/>
      <c r="AA137" s="472"/>
      <c r="AB137" s="166">
        <f>SUM(AB8:AB136)</f>
        <v>0</v>
      </c>
      <c r="AC137" s="483"/>
      <c r="AD137" s="484"/>
      <c r="AE137" s="484"/>
      <c r="AF137" s="484"/>
      <c r="AG137" s="484"/>
      <c r="AH137" s="484"/>
      <c r="AI137" s="484"/>
      <c r="AJ137" s="484"/>
      <c r="AK137" s="485"/>
      <c r="AL137" s="40"/>
    </row>
  </sheetData>
  <sheetProtection formatCells="0" insertRows="0" insertHyperlinks="0"/>
  <mergeCells count="52">
    <mergeCell ref="AC137:AK137"/>
    <mergeCell ref="I5:I7"/>
    <mergeCell ref="D5:D7"/>
    <mergeCell ref="E5:E7"/>
    <mergeCell ref="F5:F7"/>
    <mergeCell ref="G5:G7"/>
    <mergeCell ref="H5:H7"/>
    <mergeCell ref="AA5:AA7"/>
    <mergeCell ref="AB5:AB7"/>
    <mergeCell ref="AC5:AC7"/>
    <mergeCell ref="AD5:AD7"/>
    <mergeCell ref="T5:U5"/>
    <mergeCell ref="V5:V7"/>
    <mergeCell ref="W5:W7"/>
    <mergeCell ref="X5:X7"/>
    <mergeCell ref="Y5:Y7"/>
    <mergeCell ref="A3:L3"/>
    <mergeCell ref="A5:B5"/>
    <mergeCell ref="A4:E4"/>
    <mergeCell ref="F4:I4"/>
    <mergeCell ref="J4:L4"/>
    <mergeCell ref="C5:C7"/>
    <mergeCell ref="J5:J7"/>
    <mergeCell ref="K5:K7"/>
    <mergeCell ref="L5:L7"/>
    <mergeCell ref="R5:R7"/>
    <mergeCell ref="P5:P7"/>
    <mergeCell ref="Q5:Q7"/>
    <mergeCell ref="M5:M6"/>
    <mergeCell ref="N5:N6"/>
    <mergeCell ref="O5:O6"/>
    <mergeCell ref="AF3:AK4"/>
    <mergeCell ref="T4:X4"/>
    <mergeCell ref="Y4:AB4"/>
    <mergeCell ref="AC4:AE4"/>
    <mergeCell ref="M3:R4"/>
    <mergeCell ref="J137:R137"/>
    <mergeCell ref="T137:AA137"/>
    <mergeCell ref="A137:H137"/>
    <mergeCell ref="A1:R1"/>
    <mergeCell ref="A2:R2"/>
    <mergeCell ref="T1:AK1"/>
    <mergeCell ref="T2:AK2"/>
    <mergeCell ref="AJ5:AJ7"/>
    <mergeCell ref="AK5:AK7"/>
    <mergeCell ref="AE5:AE7"/>
    <mergeCell ref="AF5:AF6"/>
    <mergeCell ref="AG5:AG6"/>
    <mergeCell ref="AH5:AH6"/>
    <mergeCell ref="AI5:AI7"/>
    <mergeCell ref="Z5:Z7"/>
    <mergeCell ref="T3:AE3"/>
  </mergeCells>
  <printOptions horizontalCentered="1" verticalCentered="1"/>
  <pageMargins left="0.25" right="0.25" top="0.75" bottom="0.75" header="0.3" footer="0.3"/>
  <pageSetup paperSize="9" scale="32" fitToWidth="0" orientation="portrait" r:id="rId1"/>
  <colBreaks count="1" manualBreakCount="1">
    <brk id="19" max="13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558F-D134-4C82-9042-2CD2F31F0C55}">
  <sheetPr>
    <pageSetUpPr fitToPage="1"/>
  </sheetPr>
  <dimension ref="A1:P120"/>
  <sheetViews>
    <sheetView topLeftCell="A28" zoomScale="40" zoomScaleNormal="40" workbookViewId="0">
      <selection sqref="A1:P1"/>
    </sheetView>
  </sheetViews>
  <sheetFormatPr defaultColWidth="9.21875" defaultRowHeight="14.4"/>
  <cols>
    <col min="1" max="1" width="79.6640625" style="44" customWidth="1"/>
    <col min="2" max="2" width="30.21875" style="44" customWidth="1"/>
    <col min="3" max="3" width="24.6640625" style="44" customWidth="1"/>
    <col min="4" max="4" width="14" style="44" customWidth="1"/>
    <col min="5" max="5" width="13.6640625" style="44" customWidth="1"/>
    <col min="6" max="6" width="16.77734375" style="44" customWidth="1"/>
    <col min="7" max="7" width="19.21875" style="44" customWidth="1"/>
    <col min="8" max="8" width="19" style="44" customWidth="1"/>
    <col min="9" max="9" width="16.6640625" style="44" customWidth="1"/>
    <col min="10" max="10" width="31.77734375" style="44" customWidth="1"/>
    <col min="11" max="11" width="26.21875" style="44" customWidth="1"/>
    <col min="12" max="12" width="19.6640625" style="44" customWidth="1"/>
    <col min="13" max="13" width="27.6640625" style="44" customWidth="1"/>
    <col min="14" max="14" width="9.21875" style="44"/>
    <col min="15" max="15" width="19.77734375" style="44" customWidth="1"/>
    <col min="16" max="16" width="17.44140625" style="44" customWidth="1"/>
    <col min="17" max="16384" width="9.21875" style="44"/>
  </cols>
  <sheetData>
    <row r="1" spans="1:16" ht="15.6">
      <c r="A1" s="559" t="s">
        <v>377</v>
      </c>
      <c r="B1" s="560"/>
      <c r="C1" s="560"/>
      <c r="D1" s="560"/>
      <c r="E1" s="560"/>
      <c r="F1" s="560"/>
      <c r="G1" s="560"/>
      <c r="H1" s="560"/>
      <c r="I1" s="560"/>
      <c r="J1" s="560"/>
      <c r="K1" s="560"/>
      <c r="L1" s="560"/>
      <c r="M1" s="560"/>
      <c r="N1" s="560"/>
      <c r="O1" s="560"/>
      <c r="P1" s="560"/>
    </row>
    <row r="2" spans="1:16" ht="42.75" customHeight="1">
      <c r="A2" s="561" t="s">
        <v>535</v>
      </c>
      <c r="B2" s="562"/>
      <c r="C2" s="562"/>
      <c r="D2" s="562"/>
      <c r="E2" s="562"/>
      <c r="F2" s="562"/>
      <c r="G2" s="562"/>
      <c r="H2" s="562"/>
      <c r="I2" s="562"/>
      <c r="J2" s="562"/>
      <c r="K2" s="562"/>
      <c r="L2" s="562"/>
      <c r="M2" s="562"/>
      <c r="N2" s="562"/>
      <c r="O2" s="562"/>
      <c r="P2" s="562"/>
    </row>
    <row r="3" spans="1:16">
      <c r="A3" s="45" t="s">
        <v>20</v>
      </c>
      <c r="B3" s="46" t="s">
        <v>21</v>
      </c>
      <c r="C3" s="46" t="s">
        <v>22</v>
      </c>
      <c r="D3" s="490" t="s">
        <v>23</v>
      </c>
      <c r="E3" s="491"/>
      <c r="F3" s="491"/>
      <c r="G3" s="492"/>
      <c r="H3" s="67"/>
      <c r="I3" s="67"/>
      <c r="J3" s="67"/>
      <c r="K3" s="67"/>
      <c r="L3" s="67"/>
      <c r="M3" s="67"/>
      <c r="N3" s="67"/>
      <c r="O3" s="67"/>
      <c r="P3" s="67"/>
    </row>
    <row r="4" spans="1:16">
      <c r="A4" s="47"/>
      <c r="B4" s="48"/>
      <c r="C4" s="48"/>
      <c r="D4" s="487"/>
      <c r="E4" s="488"/>
      <c r="F4" s="488"/>
      <c r="G4" s="489"/>
      <c r="H4" s="67"/>
      <c r="I4" s="67"/>
      <c r="J4" s="67"/>
      <c r="K4" s="67"/>
      <c r="L4" s="67"/>
      <c r="M4" s="67"/>
      <c r="N4" s="67"/>
      <c r="O4" s="67"/>
      <c r="P4" s="67"/>
    </row>
    <row r="5" spans="1:16">
      <c r="A5" s="47"/>
      <c r="B5" s="48"/>
      <c r="C5" s="48"/>
      <c r="D5" s="487"/>
      <c r="E5" s="488"/>
      <c r="F5" s="488"/>
      <c r="G5" s="489"/>
      <c r="H5" s="67"/>
      <c r="I5" s="67"/>
      <c r="J5" s="67"/>
      <c r="K5" s="67"/>
      <c r="L5" s="67"/>
      <c r="M5" s="67"/>
      <c r="N5" s="67"/>
      <c r="O5" s="67"/>
      <c r="P5" s="67"/>
    </row>
    <row r="6" spans="1:16">
      <c r="A6" s="47"/>
      <c r="B6" s="48"/>
      <c r="C6" s="48"/>
      <c r="D6" s="487"/>
      <c r="E6" s="488"/>
      <c r="F6" s="488"/>
      <c r="G6" s="489"/>
      <c r="H6" s="67"/>
      <c r="I6" s="67"/>
      <c r="J6" s="67"/>
      <c r="K6" s="67"/>
      <c r="L6" s="67"/>
      <c r="M6" s="67"/>
      <c r="N6" s="67"/>
      <c r="O6" s="67"/>
      <c r="P6" s="67"/>
    </row>
    <row r="7" spans="1:16">
      <c r="A7" s="47"/>
      <c r="B7" s="48"/>
      <c r="C7" s="48"/>
      <c r="D7" s="487"/>
      <c r="E7" s="488"/>
      <c r="F7" s="488"/>
      <c r="G7" s="489"/>
      <c r="H7" s="67"/>
      <c r="I7" s="67"/>
      <c r="J7" s="67"/>
      <c r="K7" s="67"/>
      <c r="L7" s="67"/>
      <c r="M7" s="67"/>
      <c r="N7" s="67"/>
      <c r="O7" s="67"/>
      <c r="P7" s="67"/>
    </row>
    <row r="8" spans="1:16" s="34" customFormat="1">
      <c r="A8" s="68"/>
      <c r="B8" s="68"/>
      <c r="C8" s="68"/>
      <c r="D8" s="68"/>
      <c r="E8" s="68"/>
      <c r="F8" s="68"/>
      <c r="G8" s="68"/>
      <c r="H8" s="68"/>
      <c r="I8" s="68"/>
      <c r="J8" s="68"/>
      <c r="K8" s="68"/>
      <c r="L8" s="68"/>
      <c r="M8" s="68"/>
      <c r="N8" s="68"/>
      <c r="O8" s="68"/>
      <c r="P8" s="68"/>
    </row>
    <row r="9" spans="1:16" s="34" customFormat="1" ht="24.6" customHeight="1">
      <c r="A9" s="517" t="s">
        <v>421</v>
      </c>
      <c r="B9" s="517"/>
      <c r="C9" s="517"/>
      <c r="D9" s="517"/>
      <c r="E9" s="517"/>
      <c r="F9" s="517"/>
      <c r="G9" s="517"/>
      <c r="H9" s="517"/>
      <c r="I9" s="517"/>
      <c r="J9" s="517"/>
      <c r="K9" s="517"/>
      <c r="L9" s="517"/>
      <c r="M9" s="517"/>
      <c r="N9" s="517"/>
      <c r="O9" s="517"/>
      <c r="P9" s="517"/>
    </row>
    <row r="10" spans="1:16" s="34" customFormat="1" ht="24.6" customHeight="1">
      <c r="A10" s="502" t="s">
        <v>424</v>
      </c>
      <c r="B10" s="503"/>
      <c r="C10" s="503"/>
      <c r="D10" s="503"/>
      <c r="E10" s="503"/>
      <c r="F10" s="503"/>
      <c r="G10" s="503"/>
      <c r="H10" s="503"/>
      <c r="I10" s="503"/>
      <c r="J10" s="503"/>
      <c r="K10" s="503"/>
      <c r="L10" s="503"/>
      <c r="M10" s="503"/>
      <c r="N10" s="68"/>
      <c r="O10" s="68"/>
      <c r="P10" s="68"/>
    </row>
    <row r="11" spans="1:16" s="34" customFormat="1" ht="28.8">
      <c r="A11" s="495" t="s">
        <v>26</v>
      </c>
      <c r="B11" s="504" t="s">
        <v>24</v>
      </c>
      <c r="C11" s="495" t="s">
        <v>43</v>
      </c>
      <c r="D11" s="495" t="s">
        <v>44</v>
      </c>
      <c r="E11" s="495" t="s">
        <v>269</v>
      </c>
      <c r="F11" s="49" t="s">
        <v>25</v>
      </c>
      <c r="G11" s="49" t="s">
        <v>38</v>
      </c>
      <c r="H11" s="49" t="s">
        <v>39</v>
      </c>
      <c r="I11" s="49" t="s">
        <v>40</v>
      </c>
      <c r="J11" s="49" t="s">
        <v>41</v>
      </c>
      <c r="K11" s="49" t="s">
        <v>42</v>
      </c>
      <c r="L11" s="50" t="s">
        <v>320</v>
      </c>
      <c r="M11" s="49" t="s">
        <v>321</v>
      </c>
      <c r="N11" s="68"/>
      <c r="O11" s="68"/>
      <c r="P11" s="68"/>
    </row>
    <row r="12" spans="1:16" s="34" customFormat="1">
      <c r="A12" s="496"/>
      <c r="B12" s="505"/>
      <c r="C12" s="496"/>
      <c r="D12" s="496"/>
      <c r="E12" s="496"/>
      <c r="F12" s="51" t="s">
        <v>32</v>
      </c>
      <c r="G12" s="51" t="s">
        <v>33</v>
      </c>
      <c r="H12" s="51" t="s">
        <v>34</v>
      </c>
      <c r="I12" s="51" t="s">
        <v>35</v>
      </c>
      <c r="J12" s="51" t="s">
        <v>36</v>
      </c>
      <c r="K12" s="51" t="s">
        <v>37</v>
      </c>
      <c r="L12" s="51" t="s">
        <v>317</v>
      </c>
      <c r="M12" s="51" t="s">
        <v>318</v>
      </c>
      <c r="N12" s="68"/>
      <c r="O12" s="68"/>
      <c r="P12" s="68"/>
    </row>
    <row r="13" spans="1:16" s="34" customFormat="1">
      <c r="A13" s="52"/>
      <c r="B13" s="52"/>
      <c r="C13" s="52"/>
      <c r="D13" s="52"/>
      <c r="E13" s="52"/>
      <c r="F13" s="53"/>
      <c r="G13" s="53"/>
      <c r="H13" s="53"/>
      <c r="I13" s="53"/>
      <c r="J13" s="43">
        <f>F13*G13*H13*I13</f>
        <v>0</v>
      </c>
      <c r="K13" s="43">
        <f>J13/8</f>
        <v>0</v>
      </c>
      <c r="L13" s="66"/>
      <c r="M13" s="42">
        <f t="shared" ref="M13:M24" si="0">L13*F13</f>
        <v>0</v>
      </c>
      <c r="N13" s="68"/>
      <c r="O13" s="68"/>
      <c r="P13" s="68"/>
    </row>
    <row r="14" spans="1:16" s="34" customFormat="1">
      <c r="A14" s="52"/>
      <c r="B14" s="52"/>
      <c r="C14" s="52"/>
      <c r="D14" s="52"/>
      <c r="E14" s="52"/>
      <c r="F14" s="53"/>
      <c r="G14" s="53"/>
      <c r="H14" s="53"/>
      <c r="I14" s="53"/>
      <c r="J14" s="43">
        <f t="shared" ref="J14:J22" si="1">F14*G14*H14*I14</f>
        <v>0</v>
      </c>
      <c r="K14" s="43">
        <f t="shared" ref="K14:K22" si="2">J14/8</f>
        <v>0</v>
      </c>
      <c r="L14" s="66"/>
      <c r="M14" s="42">
        <f t="shared" si="0"/>
        <v>0</v>
      </c>
      <c r="N14" s="68"/>
      <c r="O14" s="68"/>
      <c r="P14" s="68"/>
    </row>
    <row r="15" spans="1:16" s="34" customFormat="1">
      <c r="A15" s="52"/>
      <c r="B15" s="52"/>
      <c r="C15" s="52"/>
      <c r="D15" s="52"/>
      <c r="E15" s="52"/>
      <c r="F15" s="53"/>
      <c r="G15" s="53"/>
      <c r="H15" s="53"/>
      <c r="I15" s="53"/>
      <c r="J15" s="43">
        <f>F15*G15*H15*I15</f>
        <v>0</v>
      </c>
      <c r="K15" s="43">
        <f>J15/8</f>
        <v>0</v>
      </c>
      <c r="L15" s="66"/>
      <c r="M15" s="42">
        <f t="shared" si="0"/>
        <v>0</v>
      </c>
      <c r="N15" s="68"/>
      <c r="O15" s="68"/>
      <c r="P15" s="68"/>
    </row>
    <row r="16" spans="1:16" s="34" customFormat="1">
      <c r="A16" s="52"/>
      <c r="B16" s="52"/>
      <c r="C16" s="52"/>
      <c r="D16" s="52"/>
      <c r="E16" s="52"/>
      <c r="F16" s="53"/>
      <c r="G16" s="53"/>
      <c r="H16" s="53"/>
      <c r="I16" s="53"/>
      <c r="J16" s="43">
        <f t="shared" si="1"/>
        <v>0</v>
      </c>
      <c r="K16" s="43">
        <f t="shared" si="2"/>
        <v>0</v>
      </c>
      <c r="L16" s="66"/>
      <c r="M16" s="42">
        <f t="shared" si="0"/>
        <v>0</v>
      </c>
      <c r="N16" s="68"/>
      <c r="O16" s="68"/>
      <c r="P16" s="68"/>
    </row>
    <row r="17" spans="1:16" s="34" customFormat="1">
      <c r="A17" s="52"/>
      <c r="B17" s="52"/>
      <c r="C17" s="52"/>
      <c r="D17" s="52"/>
      <c r="E17" s="52"/>
      <c r="F17" s="53"/>
      <c r="G17" s="53"/>
      <c r="H17" s="53"/>
      <c r="I17" s="53"/>
      <c r="J17" s="43">
        <f>F17*G17*H17*I17</f>
        <v>0</v>
      </c>
      <c r="K17" s="43">
        <f>J17/8</f>
        <v>0</v>
      </c>
      <c r="L17" s="66"/>
      <c r="M17" s="42">
        <f t="shared" si="0"/>
        <v>0</v>
      </c>
      <c r="N17" s="68"/>
      <c r="O17" s="68"/>
      <c r="P17" s="68"/>
    </row>
    <row r="18" spans="1:16" s="34" customFormat="1">
      <c r="A18" s="52"/>
      <c r="B18" s="52"/>
      <c r="C18" s="52"/>
      <c r="D18" s="52"/>
      <c r="E18" s="52"/>
      <c r="F18" s="53"/>
      <c r="G18" s="53"/>
      <c r="H18" s="53"/>
      <c r="I18" s="53"/>
      <c r="J18" s="43">
        <f t="shared" si="1"/>
        <v>0</v>
      </c>
      <c r="K18" s="43">
        <f t="shared" si="2"/>
        <v>0</v>
      </c>
      <c r="L18" s="66"/>
      <c r="M18" s="42">
        <f t="shared" si="0"/>
        <v>0</v>
      </c>
      <c r="N18" s="68"/>
      <c r="O18" s="68"/>
      <c r="P18" s="68"/>
    </row>
    <row r="19" spans="1:16" s="34" customFormat="1">
      <c r="A19" s="52"/>
      <c r="B19" s="52"/>
      <c r="C19" s="52"/>
      <c r="D19" s="52"/>
      <c r="E19" s="52"/>
      <c r="F19" s="53"/>
      <c r="G19" s="53"/>
      <c r="H19" s="53"/>
      <c r="I19" s="53"/>
      <c r="J19" s="43">
        <f>F19*G19*H19*I19</f>
        <v>0</v>
      </c>
      <c r="K19" s="43">
        <f>J19/8</f>
        <v>0</v>
      </c>
      <c r="L19" s="66"/>
      <c r="M19" s="42">
        <f t="shared" si="0"/>
        <v>0</v>
      </c>
      <c r="N19" s="68"/>
      <c r="O19" s="68"/>
      <c r="P19" s="68"/>
    </row>
    <row r="20" spans="1:16" s="34" customFormat="1">
      <c r="A20" s="52"/>
      <c r="B20" s="52"/>
      <c r="C20" s="52"/>
      <c r="D20" s="52"/>
      <c r="E20" s="52"/>
      <c r="F20" s="53"/>
      <c r="G20" s="53"/>
      <c r="H20" s="53"/>
      <c r="I20" s="53"/>
      <c r="J20" s="43">
        <f t="shared" si="1"/>
        <v>0</v>
      </c>
      <c r="K20" s="43">
        <f t="shared" si="2"/>
        <v>0</v>
      </c>
      <c r="L20" s="66"/>
      <c r="M20" s="42">
        <f t="shared" si="0"/>
        <v>0</v>
      </c>
      <c r="N20" s="68"/>
      <c r="O20" s="68"/>
      <c r="P20" s="68"/>
    </row>
    <row r="21" spans="1:16" s="34" customFormat="1">
      <c r="A21" s="52"/>
      <c r="B21" s="52"/>
      <c r="C21" s="52"/>
      <c r="D21" s="52"/>
      <c r="E21" s="52"/>
      <c r="F21" s="53"/>
      <c r="G21" s="53"/>
      <c r="H21" s="53"/>
      <c r="I21" s="53"/>
      <c r="J21" s="43">
        <f>F21*G21*H21*I21</f>
        <v>0</v>
      </c>
      <c r="K21" s="43">
        <f>J21/8</f>
        <v>0</v>
      </c>
      <c r="L21" s="66"/>
      <c r="M21" s="42">
        <f t="shared" si="0"/>
        <v>0</v>
      </c>
      <c r="N21" s="68"/>
      <c r="O21" s="68"/>
      <c r="P21" s="68"/>
    </row>
    <row r="22" spans="1:16" s="34" customFormat="1">
      <c r="A22" s="52"/>
      <c r="B22" s="52"/>
      <c r="C22" s="52"/>
      <c r="D22" s="52"/>
      <c r="E22" s="52"/>
      <c r="F22" s="53"/>
      <c r="G22" s="53"/>
      <c r="H22" s="53"/>
      <c r="I22" s="53"/>
      <c r="J22" s="43">
        <f t="shared" si="1"/>
        <v>0</v>
      </c>
      <c r="K22" s="43">
        <f t="shared" si="2"/>
        <v>0</v>
      </c>
      <c r="L22" s="66"/>
      <c r="M22" s="42">
        <f t="shared" si="0"/>
        <v>0</v>
      </c>
      <c r="N22" s="68"/>
      <c r="O22" s="68"/>
      <c r="P22" s="68"/>
    </row>
    <row r="23" spans="1:16" s="34" customFormat="1">
      <c r="A23" s="52"/>
      <c r="B23" s="52"/>
      <c r="C23" s="52"/>
      <c r="D23" s="52"/>
      <c r="E23" s="52"/>
      <c r="F23" s="53"/>
      <c r="G23" s="53"/>
      <c r="H23" s="53"/>
      <c r="I23" s="53"/>
      <c r="J23" s="43">
        <f>F23*G23*H23*I23</f>
        <v>0</v>
      </c>
      <c r="K23" s="43">
        <f>J23/8</f>
        <v>0</v>
      </c>
      <c r="L23" s="66"/>
      <c r="M23" s="42">
        <f t="shared" si="0"/>
        <v>0</v>
      </c>
      <c r="N23" s="68"/>
      <c r="O23" s="68"/>
      <c r="P23" s="68"/>
    </row>
    <row r="24" spans="1:16" s="34" customFormat="1">
      <c r="A24" s="52"/>
      <c r="B24" s="52"/>
      <c r="C24" s="52"/>
      <c r="D24" s="52"/>
      <c r="E24" s="52"/>
      <c r="F24" s="53"/>
      <c r="G24" s="53"/>
      <c r="H24" s="53"/>
      <c r="I24" s="53"/>
      <c r="J24" s="43">
        <f>F24*G24*H24*I24</f>
        <v>0</v>
      </c>
      <c r="K24" s="43">
        <f>J24/8</f>
        <v>0</v>
      </c>
      <c r="L24" s="66"/>
      <c r="M24" s="42">
        <f t="shared" si="0"/>
        <v>0</v>
      </c>
      <c r="N24" s="68"/>
      <c r="O24" s="68"/>
      <c r="P24" s="68"/>
    </row>
    <row r="25" spans="1:16" s="54" customFormat="1" ht="25.05" customHeight="1">
      <c r="A25" s="506" t="s">
        <v>270</v>
      </c>
      <c r="B25" s="507"/>
      <c r="C25" s="507"/>
      <c r="D25" s="507"/>
      <c r="E25" s="508"/>
      <c r="F25" s="129">
        <f t="shared" ref="F25:K25" si="3">SUBTOTAL(9,F13:F24)</f>
        <v>0</v>
      </c>
      <c r="G25" s="129">
        <f t="shared" si="3"/>
        <v>0</v>
      </c>
      <c r="H25" s="129">
        <f t="shared" si="3"/>
        <v>0</v>
      </c>
      <c r="I25" s="129">
        <f t="shared" si="3"/>
        <v>0</v>
      </c>
      <c r="J25" s="129">
        <f t="shared" si="3"/>
        <v>0</v>
      </c>
      <c r="K25" s="129">
        <f t="shared" si="3"/>
        <v>0</v>
      </c>
      <c r="L25" s="130" t="s">
        <v>313</v>
      </c>
      <c r="M25" s="131">
        <f>SUBTOTAL(9,M13:M24)</f>
        <v>0</v>
      </c>
      <c r="N25" s="79"/>
      <c r="O25" s="79"/>
      <c r="P25" s="79"/>
    </row>
    <row r="26" spans="1:16" s="34" customFormat="1">
      <c r="A26" s="72"/>
      <c r="B26" s="72"/>
      <c r="C26" s="72"/>
      <c r="D26" s="72"/>
      <c r="E26" s="72"/>
      <c r="F26" s="72"/>
      <c r="G26" s="72"/>
      <c r="H26" s="72"/>
      <c r="I26" s="72"/>
      <c r="J26" s="72"/>
      <c r="K26" s="72"/>
      <c r="L26" s="72"/>
      <c r="M26" s="72"/>
      <c r="N26" s="68"/>
      <c r="O26" s="68"/>
      <c r="P26" s="68"/>
    </row>
    <row r="27" spans="1:16" s="34" customFormat="1" ht="26.55" customHeight="1">
      <c r="A27" s="497" t="s">
        <v>425</v>
      </c>
      <c r="B27" s="497"/>
      <c r="C27" s="497"/>
      <c r="D27" s="497"/>
      <c r="E27" s="497"/>
      <c r="F27" s="497"/>
      <c r="G27" s="497"/>
      <c r="H27" s="497"/>
      <c r="I27" s="497"/>
      <c r="J27" s="497"/>
      <c r="K27" s="497"/>
      <c r="L27" s="68"/>
      <c r="M27" s="68"/>
      <c r="N27" s="68"/>
      <c r="O27" s="68"/>
      <c r="P27" s="68"/>
    </row>
    <row r="28" spans="1:16" s="34" customFormat="1" ht="28.8">
      <c r="A28" s="495" t="s">
        <v>45</v>
      </c>
      <c r="B28" s="495" t="s">
        <v>27</v>
      </c>
      <c r="C28" s="498" t="s">
        <v>46</v>
      </c>
      <c r="D28" s="498" t="s">
        <v>47</v>
      </c>
      <c r="E28" s="49" t="s">
        <v>48</v>
      </c>
      <c r="F28" s="49" t="s">
        <v>39</v>
      </c>
      <c r="G28" s="49" t="s">
        <v>40</v>
      </c>
      <c r="H28" s="49" t="s">
        <v>41</v>
      </c>
      <c r="I28" s="49" t="s">
        <v>42</v>
      </c>
      <c r="J28" s="50" t="s">
        <v>320</v>
      </c>
      <c r="K28" s="49" t="s">
        <v>321</v>
      </c>
      <c r="L28" s="68"/>
      <c r="M28" s="68"/>
      <c r="N28" s="68"/>
      <c r="O28" s="68"/>
      <c r="P28" s="68"/>
    </row>
    <row r="29" spans="1:16" s="34" customFormat="1">
      <c r="A29" s="496"/>
      <c r="B29" s="496"/>
      <c r="C29" s="499"/>
      <c r="D29" s="499"/>
      <c r="E29" s="51" t="s">
        <v>32</v>
      </c>
      <c r="F29" s="51" t="s">
        <v>33</v>
      </c>
      <c r="G29" s="51" t="s">
        <v>34</v>
      </c>
      <c r="H29" s="51" t="s">
        <v>49</v>
      </c>
      <c r="I29" s="55" t="s">
        <v>50</v>
      </c>
      <c r="J29" s="51" t="s">
        <v>317</v>
      </c>
      <c r="K29" s="51" t="s">
        <v>318</v>
      </c>
      <c r="L29" s="68"/>
      <c r="M29" s="68"/>
      <c r="N29" s="68"/>
      <c r="O29" s="68"/>
      <c r="P29" s="68"/>
    </row>
    <row r="30" spans="1:16" s="34" customFormat="1">
      <c r="A30" s="52"/>
      <c r="B30" s="52"/>
      <c r="C30" s="52"/>
      <c r="D30" s="52"/>
      <c r="E30" s="53"/>
      <c r="F30" s="53"/>
      <c r="G30" s="53"/>
      <c r="H30" s="43">
        <f>E30*F30*G30</f>
        <v>0</v>
      </c>
      <c r="I30" s="43">
        <f>H30/8</f>
        <v>0</v>
      </c>
      <c r="J30" s="66"/>
      <c r="K30" s="42">
        <f>+E30*J30</f>
        <v>0</v>
      </c>
      <c r="L30" s="68"/>
      <c r="M30" s="68"/>
      <c r="N30" s="68"/>
      <c r="O30" s="68"/>
      <c r="P30" s="68"/>
    </row>
    <row r="31" spans="1:16" s="34" customFormat="1">
      <c r="A31" s="52"/>
      <c r="B31" s="52"/>
      <c r="C31" s="52"/>
      <c r="D31" s="52"/>
      <c r="E31" s="53"/>
      <c r="F31" s="53"/>
      <c r="G31" s="53"/>
      <c r="H31" s="43">
        <f>E31*F31*G31</f>
        <v>0</v>
      </c>
      <c r="I31" s="43">
        <f>H31/8</f>
        <v>0</v>
      </c>
      <c r="J31" s="66"/>
      <c r="K31" s="42">
        <f>+E31*J31</f>
        <v>0</v>
      </c>
      <c r="L31" s="68"/>
      <c r="M31" s="68"/>
      <c r="N31" s="68"/>
      <c r="O31" s="68"/>
      <c r="P31" s="68"/>
    </row>
    <row r="32" spans="1:16" s="34" customFormat="1">
      <c r="A32" s="52"/>
      <c r="B32" s="52"/>
      <c r="C32" s="52"/>
      <c r="D32" s="52"/>
      <c r="E32" s="53"/>
      <c r="F32" s="53"/>
      <c r="G32" s="53"/>
      <c r="H32" s="43">
        <f>E32*F32*G32</f>
        <v>0</v>
      </c>
      <c r="I32" s="43">
        <f>H32/8</f>
        <v>0</v>
      </c>
      <c r="J32" s="66"/>
      <c r="K32" s="42">
        <f>+E32*J32</f>
        <v>0</v>
      </c>
      <c r="L32" s="68"/>
      <c r="M32" s="68"/>
      <c r="N32" s="68"/>
      <c r="O32" s="68"/>
      <c r="P32" s="68"/>
    </row>
    <row r="33" spans="1:16" s="34" customFormat="1">
      <c r="A33" s="52"/>
      <c r="B33" s="52"/>
      <c r="C33" s="52"/>
      <c r="D33" s="52"/>
      <c r="E33" s="53"/>
      <c r="F33" s="53"/>
      <c r="G33" s="53"/>
      <c r="H33" s="43">
        <f>E33*F33*G33</f>
        <v>0</v>
      </c>
      <c r="I33" s="43">
        <f>H33/8</f>
        <v>0</v>
      </c>
      <c r="J33" s="66"/>
      <c r="K33" s="42">
        <f>+E33*J33</f>
        <v>0</v>
      </c>
      <c r="L33" s="68"/>
      <c r="M33" s="68"/>
      <c r="N33" s="68"/>
      <c r="O33" s="68"/>
      <c r="P33" s="68"/>
    </row>
    <row r="34" spans="1:16" s="34" customFormat="1">
      <c r="A34" s="52"/>
      <c r="B34" s="52"/>
      <c r="C34" s="52"/>
      <c r="D34" s="52"/>
      <c r="E34" s="53"/>
      <c r="F34" s="53"/>
      <c r="G34" s="53"/>
      <c r="H34" s="43">
        <f>E34*F34*G34</f>
        <v>0</v>
      </c>
      <c r="I34" s="43">
        <f>H34/8</f>
        <v>0</v>
      </c>
      <c r="J34" s="66"/>
      <c r="K34" s="42">
        <f>+E34*J34</f>
        <v>0</v>
      </c>
      <c r="L34" s="68"/>
      <c r="M34" s="68"/>
      <c r="N34" s="68"/>
      <c r="O34" s="68"/>
      <c r="P34" s="68"/>
    </row>
    <row r="35" spans="1:16" s="54" customFormat="1" ht="24" customHeight="1">
      <c r="A35" s="506" t="s">
        <v>270</v>
      </c>
      <c r="B35" s="507"/>
      <c r="C35" s="507"/>
      <c r="D35" s="508"/>
      <c r="E35" s="129">
        <f>SUBTOTAL(9,E30:E34)</f>
        <v>0</v>
      </c>
      <c r="F35" s="129">
        <f>SUBTOTAL(9,F30:F34)</f>
        <v>0</v>
      </c>
      <c r="G35" s="129">
        <f>SUBTOTAL(9,G30:G34)</f>
        <v>0</v>
      </c>
      <c r="H35" s="129">
        <f>SUBTOTAL(9,H30:H34)</f>
        <v>0</v>
      </c>
      <c r="I35" s="129">
        <f>SUBTOTAL(9,I30:I34)</f>
        <v>0</v>
      </c>
      <c r="J35" s="130" t="s">
        <v>313</v>
      </c>
      <c r="K35" s="131">
        <f>SUBTOTAL(9,K30:K34)</f>
        <v>0</v>
      </c>
      <c r="L35" s="79"/>
      <c r="M35" s="79"/>
      <c r="N35" s="79"/>
      <c r="O35" s="79"/>
      <c r="P35" s="79"/>
    </row>
    <row r="36" spans="1:16" s="34" customFormat="1" ht="13.05" customHeight="1">
      <c r="A36" s="69"/>
      <c r="B36" s="69"/>
      <c r="C36" s="69"/>
      <c r="D36" s="69"/>
      <c r="E36" s="70"/>
      <c r="F36" s="71"/>
      <c r="G36" s="71"/>
      <c r="H36" s="71"/>
      <c r="I36" s="71"/>
      <c r="J36" s="79"/>
      <c r="K36" s="79"/>
      <c r="L36" s="68"/>
      <c r="M36" s="68"/>
      <c r="N36" s="68"/>
      <c r="O36" s="68"/>
      <c r="P36" s="68"/>
    </row>
    <row r="37" spans="1:16" s="34" customFormat="1" ht="28.5" customHeight="1">
      <c r="A37" s="497" t="s">
        <v>426</v>
      </c>
      <c r="B37" s="497"/>
      <c r="C37" s="497"/>
      <c r="D37" s="497"/>
      <c r="E37" s="497"/>
      <c r="F37" s="497"/>
      <c r="G37" s="497"/>
      <c r="H37" s="497"/>
      <c r="I37" s="497"/>
      <c r="J37" s="497"/>
      <c r="K37" s="68"/>
      <c r="L37" s="68"/>
      <c r="M37" s="68"/>
      <c r="N37" s="68"/>
      <c r="O37" s="68"/>
      <c r="P37" s="68"/>
    </row>
    <row r="38" spans="1:16" s="34" customFormat="1" ht="43.2">
      <c r="A38" s="493" t="s">
        <v>30</v>
      </c>
      <c r="B38" s="494" t="s">
        <v>29</v>
      </c>
      <c r="C38" s="49" t="s">
        <v>51</v>
      </c>
      <c r="D38" s="49" t="s">
        <v>52</v>
      </c>
      <c r="E38" s="49" t="s">
        <v>39</v>
      </c>
      <c r="F38" s="49" t="s">
        <v>40</v>
      </c>
      <c r="G38" s="49" t="s">
        <v>41</v>
      </c>
      <c r="H38" s="49" t="s">
        <v>42</v>
      </c>
      <c r="I38" s="49" t="s">
        <v>319</v>
      </c>
      <c r="J38" s="49" t="s">
        <v>321</v>
      </c>
      <c r="K38" s="68"/>
      <c r="L38" s="68"/>
      <c r="M38" s="68"/>
      <c r="N38" s="68"/>
      <c r="O38" s="68"/>
      <c r="P38" s="68"/>
    </row>
    <row r="39" spans="1:16" s="34" customFormat="1">
      <c r="A39" s="493"/>
      <c r="B39" s="494"/>
      <c r="C39" s="51" t="s">
        <v>32</v>
      </c>
      <c r="D39" s="51" t="s">
        <v>33</v>
      </c>
      <c r="E39" s="51" t="s">
        <v>34</v>
      </c>
      <c r="F39" s="51" t="s">
        <v>35</v>
      </c>
      <c r="G39" s="51" t="s">
        <v>36</v>
      </c>
      <c r="H39" s="51" t="s">
        <v>37</v>
      </c>
      <c r="I39" s="51" t="s">
        <v>317</v>
      </c>
      <c r="J39" s="51" t="s">
        <v>318</v>
      </c>
      <c r="K39" s="68"/>
      <c r="L39" s="68"/>
      <c r="M39" s="68"/>
      <c r="N39" s="68"/>
      <c r="O39" s="68"/>
      <c r="P39" s="68"/>
    </row>
    <row r="40" spans="1:16" s="34" customFormat="1">
      <c r="A40" s="57"/>
      <c r="B40" s="57"/>
      <c r="C40" s="58"/>
      <c r="D40" s="58"/>
      <c r="E40" s="58"/>
      <c r="F40" s="58"/>
      <c r="G40" s="41">
        <f t="shared" ref="G40:G45" si="4">C40*D40*E40*F40</f>
        <v>0</v>
      </c>
      <c r="H40" s="41">
        <f t="shared" ref="H40:H45" si="5">G40/8</f>
        <v>0</v>
      </c>
      <c r="I40" s="66"/>
      <c r="J40" s="42">
        <f t="shared" ref="J40:J45" si="6">I40*C40</f>
        <v>0</v>
      </c>
      <c r="K40" s="68"/>
      <c r="L40" s="68"/>
      <c r="M40" s="68"/>
      <c r="N40" s="68"/>
      <c r="O40" s="68"/>
      <c r="P40" s="68"/>
    </row>
    <row r="41" spans="1:16" s="34" customFormat="1">
      <c r="A41" s="57"/>
      <c r="B41" s="57"/>
      <c r="C41" s="58"/>
      <c r="D41" s="58"/>
      <c r="E41" s="58"/>
      <c r="F41" s="58"/>
      <c r="G41" s="41">
        <f t="shared" si="4"/>
        <v>0</v>
      </c>
      <c r="H41" s="41">
        <f t="shared" si="5"/>
        <v>0</v>
      </c>
      <c r="I41" s="66"/>
      <c r="J41" s="42">
        <f t="shared" si="6"/>
        <v>0</v>
      </c>
      <c r="K41" s="68"/>
      <c r="L41" s="68"/>
      <c r="M41" s="68"/>
      <c r="N41" s="68"/>
      <c r="O41" s="68"/>
      <c r="P41" s="68"/>
    </row>
    <row r="42" spans="1:16" s="34" customFormat="1">
      <c r="A42" s="57"/>
      <c r="B42" s="57"/>
      <c r="C42" s="58"/>
      <c r="D42" s="58"/>
      <c r="E42" s="58"/>
      <c r="F42" s="58"/>
      <c r="G42" s="41">
        <f t="shared" si="4"/>
        <v>0</v>
      </c>
      <c r="H42" s="41">
        <f t="shared" si="5"/>
        <v>0</v>
      </c>
      <c r="I42" s="66"/>
      <c r="J42" s="42">
        <f t="shared" si="6"/>
        <v>0</v>
      </c>
      <c r="K42" s="68"/>
      <c r="L42" s="68"/>
      <c r="M42" s="68"/>
      <c r="N42" s="68"/>
      <c r="O42" s="68"/>
      <c r="P42" s="68"/>
    </row>
    <row r="43" spans="1:16" s="34" customFormat="1">
      <c r="A43" s="57"/>
      <c r="B43" s="57"/>
      <c r="C43" s="57"/>
      <c r="D43" s="57"/>
      <c r="E43" s="57"/>
      <c r="F43" s="57"/>
      <c r="G43" s="41">
        <f t="shared" si="4"/>
        <v>0</v>
      </c>
      <c r="H43" s="41">
        <f t="shared" si="5"/>
        <v>0</v>
      </c>
      <c r="I43" s="66"/>
      <c r="J43" s="42">
        <f t="shared" si="6"/>
        <v>0</v>
      </c>
      <c r="K43" s="68"/>
      <c r="L43" s="68"/>
      <c r="M43" s="68"/>
      <c r="N43" s="68"/>
      <c r="O43" s="68"/>
      <c r="P43" s="68"/>
    </row>
    <row r="44" spans="1:16" s="34" customFormat="1">
      <c r="A44" s="57"/>
      <c r="B44" s="57"/>
      <c r="C44" s="57"/>
      <c r="D44" s="57"/>
      <c r="E44" s="57"/>
      <c r="F44" s="57"/>
      <c r="G44" s="41">
        <f t="shared" si="4"/>
        <v>0</v>
      </c>
      <c r="H44" s="41">
        <f t="shared" si="5"/>
        <v>0</v>
      </c>
      <c r="I44" s="66"/>
      <c r="J44" s="42">
        <f t="shared" si="6"/>
        <v>0</v>
      </c>
      <c r="K44" s="68"/>
      <c r="L44" s="68"/>
      <c r="M44" s="68"/>
      <c r="N44" s="68"/>
      <c r="O44" s="68"/>
      <c r="P44" s="68"/>
    </row>
    <row r="45" spans="1:16" s="34" customFormat="1">
      <c r="A45" s="57"/>
      <c r="B45" s="57"/>
      <c r="C45" s="57"/>
      <c r="D45" s="57"/>
      <c r="E45" s="57"/>
      <c r="F45" s="57"/>
      <c r="G45" s="41">
        <f t="shared" si="4"/>
        <v>0</v>
      </c>
      <c r="H45" s="41">
        <f t="shared" si="5"/>
        <v>0</v>
      </c>
      <c r="I45" s="66"/>
      <c r="J45" s="42">
        <f t="shared" si="6"/>
        <v>0</v>
      </c>
      <c r="K45" s="68"/>
      <c r="L45" s="68"/>
      <c r="M45" s="68"/>
      <c r="N45" s="68"/>
      <c r="O45" s="68"/>
      <c r="P45" s="68"/>
    </row>
    <row r="46" spans="1:16" s="34" customFormat="1" ht="26.55" customHeight="1">
      <c r="A46" s="500" t="s">
        <v>270</v>
      </c>
      <c r="B46" s="501"/>
      <c r="C46" s="129">
        <f>SUBTOTAL(9,C43:C45)</f>
        <v>0</v>
      </c>
      <c r="D46" s="129">
        <f>SUBTOTAL(9,D43:D45)</f>
        <v>0</v>
      </c>
      <c r="E46" s="129">
        <f>SUBTOTAL(9,E43:E45)</f>
        <v>0</v>
      </c>
      <c r="F46" s="129">
        <f>SUBTOTAL(9,F43:F45)</f>
        <v>0</v>
      </c>
      <c r="G46" s="129">
        <f>SUBTOTAL(9,G40:G45)</f>
        <v>0</v>
      </c>
      <c r="H46" s="129">
        <f>SUBTOTAL(9,H40:H45)</f>
        <v>0</v>
      </c>
      <c r="I46" s="130" t="s">
        <v>313</v>
      </c>
      <c r="J46" s="131">
        <f>SUBTOTAL(9,J40:J45)</f>
        <v>0</v>
      </c>
      <c r="K46" s="68"/>
      <c r="L46" s="68"/>
      <c r="M46" s="68"/>
      <c r="N46" s="68"/>
      <c r="O46" s="68"/>
      <c r="P46" s="68"/>
    </row>
    <row r="47" spans="1:16" s="34" customFormat="1" ht="12" customHeight="1">
      <c r="A47" s="69"/>
      <c r="B47" s="69"/>
      <c r="C47" s="69"/>
      <c r="D47" s="69"/>
      <c r="E47" s="70"/>
      <c r="F47" s="71"/>
      <c r="G47" s="71"/>
      <c r="H47" s="71"/>
      <c r="I47" s="79"/>
      <c r="J47" s="79"/>
      <c r="K47" s="79"/>
      <c r="L47" s="68"/>
      <c r="M47" s="68"/>
      <c r="N47" s="68"/>
      <c r="O47" s="68"/>
      <c r="P47" s="68"/>
    </row>
    <row r="48" spans="1:16" s="34" customFormat="1" ht="28.05" customHeight="1">
      <c r="A48" s="515" t="s">
        <v>374</v>
      </c>
      <c r="B48" s="515"/>
      <c r="C48" s="128">
        <f>+F25</f>
        <v>0</v>
      </c>
      <c r="D48" s="68"/>
      <c r="E48" s="68"/>
      <c r="F48" s="68"/>
      <c r="G48" s="68"/>
      <c r="H48" s="68"/>
      <c r="I48" s="68"/>
      <c r="J48" s="68"/>
      <c r="K48" s="68"/>
      <c r="L48" s="68"/>
      <c r="M48" s="68"/>
      <c r="N48" s="68"/>
      <c r="O48" s="68"/>
      <c r="P48" s="68"/>
    </row>
    <row r="49" spans="1:16" s="34" customFormat="1" ht="32.1" customHeight="1">
      <c r="A49" s="515" t="s">
        <v>375</v>
      </c>
      <c r="B49" s="515"/>
      <c r="C49" s="128">
        <f>+D46</f>
        <v>0</v>
      </c>
      <c r="D49" s="68"/>
      <c r="E49" s="68"/>
      <c r="F49" s="68"/>
      <c r="G49" s="68"/>
      <c r="H49" s="68"/>
      <c r="I49" s="68"/>
      <c r="J49" s="68"/>
      <c r="K49" s="68"/>
      <c r="L49" s="68"/>
      <c r="M49" s="68"/>
      <c r="N49" s="68"/>
      <c r="O49" s="68"/>
      <c r="P49" s="68"/>
    </row>
    <row r="50" spans="1:16" s="61" customFormat="1" ht="12" customHeight="1">
      <c r="C50" s="72"/>
      <c r="D50" s="72"/>
      <c r="E50" s="72"/>
      <c r="F50" s="72"/>
      <c r="G50" s="72"/>
      <c r="H50" s="72"/>
      <c r="I50" s="72"/>
      <c r="J50" s="72"/>
      <c r="K50" s="72"/>
      <c r="L50" s="72"/>
      <c r="M50" s="72"/>
      <c r="N50" s="72"/>
      <c r="O50" s="72"/>
      <c r="P50" s="72"/>
    </row>
    <row r="51" spans="1:16" s="34" customFormat="1" ht="28.5" customHeight="1">
      <c r="A51" s="124" t="s">
        <v>271</v>
      </c>
      <c r="B51" s="125"/>
      <c r="C51" s="126">
        <f>J25+H35+G46</f>
        <v>0</v>
      </c>
      <c r="D51" s="72"/>
      <c r="E51" s="72"/>
      <c r="F51" s="72"/>
      <c r="G51" s="68"/>
      <c r="H51" s="68"/>
      <c r="I51" s="68"/>
      <c r="J51" s="68"/>
      <c r="K51" s="68"/>
      <c r="L51" s="68"/>
      <c r="M51" s="68"/>
      <c r="N51" s="68"/>
      <c r="O51" s="68"/>
      <c r="P51" s="68"/>
    </row>
    <row r="52" spans="1:16" s="34" customFormat="1" ht="27.6" customHeight="1">
      <c r="A52" s="511" t="s">
        <v>272</v>
      </c>
      <c r="B52" s="512"/>
      <c r="C52" s="126">
        <f>K25+I35+H46</f>
        <v>0</v>
      </c>
      <c r="D52" s="72"/>
      <c r="E52" s="72"/>
      <c r="F52" s="72"/>
      <c r="G52" s="68"/>
      <c r="H52" s="68"/>
      <c r="I52" s="68"/>
      <c r="J52" s="68"/>
      <c r="K52" s="68"/>
      <c r="L52" s="68"/>
      <c r="M52" s="68"/>
      <c r="N52" s="68"/>
      <c r="O52" s="68"/>
      <c r="P52" s="68"/>
    </row>
    <row r="53" spans="1:16" s="34" customFormat="1" ht="26.55" customHeight="1">
      <c r="A53" s="511" t="s">
        <v>376</v>
      </c>
      <c r="B53" s="512"/>
      <c r="C53" s="127">
        <f>+J46+K35+M25</f>
        <v>0</v>
      </c>
      <c r="D53" s="72"/>
      <c r="E53" s="72"/>
      <c r="F53" s="72"/>
      <c r="G53" s="68"/>
      <c r="H53" s="68"/>
      <c r="I53" s="68"/>
      <c r="J53" s="68"/>
      <c r="K53" s="68"/>
      <c r="L53" s="68"/>
      <c r="M53" s="68"/>
      <c r="N53" s="68"/>
      <c r="O53" s="68"/>
      <c r="P53" s="68"/>
    </row>
    <row r="54" spans="1:16">
      <c r="A54" s="67"/>
      <c r="B54" s="67"/>
      <c r="C54" s="67"/>
      <c r="D54" s="67"/>
      <c r="E54" s="67"/>
      <c r="F54" s="67"/>
      <c r="G54" s="67"/>
      <c r="H54" s="67"/>
      <c r="I54" s="67"/>
      <c r="J54" s="67"/>
      <c r="K54" s="67"/>
      <c r="L54" s="67"/>
      <c r="M54" s="67"/>
      <c r="N54" s="67"/>
      <c r="O54" s="67"/>
      <c r="P54" s="67"/>
    </row>
    <row r="55" spans="1:16">
      <c r="A55" s="67"/>
      <c r="B55" s="67"/>
      <c r="C55" s="67"/>
      <c r="D55" s="67"/>
      <c r="E55" s="67"/>
      <c r="F55" s="67"/>
      <c r="G55" s="67"/>
      <c r="H55" s="67"/>
      <c r="I55" s="67"/>
      <c r="J55" s="67"/>
      <c r="K55" s="67"/>
      <c r="L55" s="67"/>
      <c r="M55" s="67"/>
      <c r="N55" s="67"/>
      <c r="O55" s="67"/>
      <c r="P55" s="67"/>
    </row>
    <row r="56" spans="1:16" s="121" customFormat="1" ht="29.25" customHeight="1">
      <c r="A56" s="517" t="s">
        <v>422</v>
      </c>
      <c r="B56" s="517"/>
      <c r="C56" s="517"/>
      <c r="D56" s="517"/>
      <c r="E56" s="517"/>
      <c r="F56" s="517"/>
      <c r="G56" s="517"/>
      <c r="H56" s="517"/>
      <c r="I56" s="517"/>
      <c r="J56" s="517"/>
      <c r="K56" s="517"/>
      <c r="L56" s="517"/>
      <c r="M56" s="517"/>
      <c r="N56" s="517"/>
      <c r="O56" s="517"/>
      <c r="P56" s="517"/>
    </row>
    <row r="57" spans="1:16" s="34" customFormat="1" ht="29.1" customHeight="1">
      <c r="A57" s="518" t="s">
        <v>53</v>
      </c>
      <c r="B57" s="518"/>
      <c r="C57" s="518"/>
      <c r="D57" s="518"/>
      <c r="E57" s="518"/>
      <c r="F57" s="518"/>
      <c r="G57" s="518"/>
      <c r="H57" s="518"/>
      <c r="I57" s="518"/>
      <c r="J57" s="518"/>
      <c r="K57" s="518"/>
      <c r="L57" s="518"/>
      <c r="M57" s="518"/>
      <c r="N57" s="518"/>
      <c r="O57" s="518"/>
      <c r="P57" s="518"/>
    </row>
    <row r="58" spans="1:16" s="34" customFormat="1" ht="29.1" customHeight="1">
      <c r="A58" s="519" t="s">
        <v>386</v>
      </c>
      <c r="B58" s="520"/>
      <c r="C58" s="520"/>
      <c r="D58" s="520"/>
      <c r="E58" s="520"/>
      <c r="F58" s="520"/>
      <c r="G58" s="520"/>
      <c r="H58" s="520"/>
      <c r="I58" s="520"/>
      <c r="J58" s="520"/>
      <c r="K58" s="520"/>
      <c r="L58" s="520"/>
      <c r="M58" s="520"/>
      <c r="N58" s="520"/>
      <c r="O58" s="520"/>
      <c r="P58" s="521"/>
    </row>
    <row r="59" spans="1:16" s="34" customFormat="1" ht="9" customHeight="1">
      <c r="A59" s="513"/>
      <c r="B59" s="513"/>
      <c r="C59" s="513"/>
      <c r="D59" s="513"/>
      <c r="E59" s="513"/>
      <c r="F59" s="513"/>
      <c r="G59" s="513"/>
      <c r="H59" s="513"/>
      <c r="I59" s="513"/>
      <c r="J59" s="513"/>
      <c r="K59" s="68"/>
      <c r="L59" s="68"/>
      <c r="M59" s="68"/>
      <c r="N59" s="68"/>
      <c r="O59" s="68"/>
      <c r="P59" s="68"/>
    </row>
    <row r="60" spans="1:16" s="34" customFormat="1" ht="19.5" customHeight="1">
      <c r="A60" s="497" t="s">
        <v>379</v>
      </c>
      <c r="B60" s="497"/>
      <c r="C60" s="497"/>
      <c r="D60" s="497"/>
      <c r="E60" s="497"/>
      <c r="F60" s="497"/>
      <c r="G60" s="497"/>
      <c r="H60" s="497"/>
      <c r="I60" s="497"/>
      <c r="J60" s="497"/>
      <c r="K60" s="497"/>
      <c r="L60" s="68"/>
      <c r="M60" s="68"/>
      <c r="N60" s="68"/>
      <c r="O60" s="68"/>
      <c r="P60" s="68"/>
    </row>
    <row r="61" spans="1:16" s="34" customFormat="1" ht="29.1" customHeight="1">
      <c r="A61" s="514" t="s">
        <v>54</v>
      </c>
      <c r="B61" s="494" t="s">
        <v>55</v>
      </c>
      <c r="C61" s="494" t="s">
        <v>56</v>
      </c>
      <c r="D61" s="494" t="s">
        <v>273</v>
      </c>
      <c r="E61" s="514" t="s">
        <v>57</v>
      </c>
      <c r="F61" s="514"/>
      <c r="G61" s="514"/>
      <c r="H61" s="494" t="s">
        <v>61</v>
      </c>
      <c r="I61" s="514" t="s">
        <v>41</v>
      </c>
      <c r="J61" s="514" t="s">
        <v>42</v>
      </c>
      <c r="K61" s="514" t="s">
        <v>378</v>
      </c>
      <c r="L61" s="68"/>
      <c r="M61" s="68"/>
      <c r="N61" s="68"/>
      <c r="O61" s="68"/>
      <c r="P61" s="68"/>
    </row>
    <row r="62" spans="1:16" s="34" customFormat="1" ht="31.05" customHeight="1">
      <c r="A62" s="514"/>
      <c r="B62" s="494"/>
      <c r="C62" s="494"/>
      <c r="D62" s="494"/>
      <c r="E62" s="494" t="s">
        <v>58</v>
      </c>
      <c r="F62" s="514" t="s">
        <v>59</v>
      </c>
      <c r="G62" s="514" t="s">
        <v>60</v>
      </c>
      <c r="H62" s="494"/>
      <c r="I62" s="514"/>
      <c r="J62" s="514"/>
      <c r="K62" s="514"/>
      <c r="L62" s="68"/>
      <c r="M62" s="68"/>
      <c r="N62" s="68"/>
      <c r="O62" s="68"/>
      <c r="P62" s="68"/>
    </row>
    <row r="63" spans="1:16" s="34" customFormat="1" ht="19.05" customHeight="1">
      <c r="A63" s="514"/>
      <c r="B63" s="51" t="s">
        <v>32</v>
      </c>
      <c r="C63" s="51" t="s">
        <v>33</v>
      </c>
      <c r="D63" s="51" t="s">
        <v>34</v>
      </c>
      <c r="E63" s="494"/>
      <c r="F63" s="514"/>
      <c r="G63" s="514"/>
      <c r="H63" s="494"/>
      <c r="I63" s="51" t="s">
        <v>49</v>
      </c>
      <c r="J63" s="51" t="s">
        <v>62</v>
      </c>
      <c r="K63" s="514"/>
      <c r="L63" s="68"/>
      <c r="M63" s="68"/>
      <c r="N63" s="68"/>
      <c r="O63" s="68"/>
      <c r="P63" s="68"/>
    </row>
    <row r="64" spans="1:16" s="34" customFormat="1" ht="28.8">
      <c r="A64" s="81" t="s">
        <v>409</v>
      </c>
      <c r="B64" s="53"/>
      <c r="C64" s="53"/>
      <c r="D64" s="53"/>
      <c r="E64" s="53"/>
      <c r="F64" s="53"/>
      <c r="G64" s="53"/>
      <c r="H64" s="53"/>
      <c r="I64" s="53">
        <f>B64*C64*D64</f>
        <v>0</v>
      </c>
      <c r="J64" s="53">
        <f>I64/8</f>
        <v>0</v>
      </c>
      <c r="K64" s="516"/>
      <c r="L64" s="68"/>
      <c r="M64" s="68"/>
      <c r="N64" s="68"/>
      <c r="O64" s="68"/>
      <c r="P64" s="68"/>
    </row>
    <row r="65" spans="1:16" s="34" customFormat="1" ht="28.8">
      <c r="A65" s="81" t="s">
        <v>408</v>
      </c>
      <c r="B65" s="53"/>
      <c r="C65" s="53"/>
      <c r="D65" s="53"/>
      <c r="E65" s="53"/>
      <c r="F65" s="53"/>
      <c r="G65" s="53"/>
      <c r="H65" s="53"/>
      <c r="I65" s="53">
        <f>B65*C65*D65</f>
        <v>0</v>
      </c>
      <c r="J65" s="53">
        <f>I65/8</f>
        <v>0</v>
      </c>
      <c r="K65" s="516"/>
      <c r="L65" s="68"/>
      <c r="M65" s="68"/>
      <c r="N65" s="68"/>
      <c r="O65" s="68"/>
      <c r="P65" s="68"/>
    </row>
    <row r="66" spans="1:16" s="34" customFormat="1" ht="28.8">
      <c r="A66" s="81" t="s">
        <v>407</v>
      </c>
      <c r="B66" s="53"/>
      <c r="C66" s="53"/>
      <c r="D66" s="53"/>
      <c r="E66" s="53"/>
      <c r="F66" s="53"/>
      <c r="G66" s="53"/>
      <c r="H66" s="53"/>
      <c r="I66" s="53">
        <f t="shared" ref="I66:I72" si="7">B66*C66*D66</f>
        <v>0</v>
      </c>
      <c r="J66" s="53">
        <f t="shared" ref="J66:J72" si="8">I66/8</f>
        <v>0</v>
      </c>
      <c r="K66" s="516"/>
      <c r="L66" s="68"/>
      <c r="M66" s="68"/>
      <c r="N66" s="68"/>
      <c r="O66" s="68"/>
      <c r="P66" s="68"/>
    </row>
    <row r="67" spans="1:16" s="34" customFormat="1" ht="28.8">
      <c r="A67" s="81" t="s">
        <v>410</v>
      </c>
      <c r="B67" s="53"/>
      <c r="C67" s="53"/>
      <c r="D67" s="53"/>
      <c r="E67" s="53"/>
      <c r="F67" s="53"/>
      <c r="G67" s="53"/>
      <c r="H67" s="53"/>
      <c r="I67" s="53">
        <f t="shared" si="7"/>
        <v>0</v>
      </c>
      <c r="J67" s="53">
        <f t="shared" si="8"/>
        <v>0</v>
      </c>
      <c r="K67" s="516"/>
      <c r="L67" s="68"/>
      <c r="M67" s="68"/>
      <c r="N67" s="68"/>
      <c r="O67" s="68"/>
      <c r="P67" s="68"/>
    </row>
    <row r="68" spans="1:16" s="34" customFormat="1" ht="28.8">
      <c r="A68" s="81" t="s">
        <v>538</v>
      </c>
      <c r="B68" s="53"/>
      <c r="C68" s="53"/>
      <c r="D68" s="53"/>
      <c r="E68" s="53"/>
      <c r="F68" s="53"/>
      <c r="G68" s="53"/>
      <c r="H68" s="53"/>
      <c r="I68" s="53">
        <f t="shared" si="7"/>
        <v>0</v>
      </c>
      <c r="J68" s="53">
        <f t="shared" si="8"/>
        <v>0</v>
      </c>
      <c r="K68" s="516"/>
      <c r="L68" s="68"/>
      <c r="M68" s="68"/>
      <c r="N68" s="68"/>
      <c r="O68" s="68"/>
      <c r="P68" s="68"/>
    </row>
    <row r="69" spans="1:16" s="34" customFormat="1" ht="28.8">
      <c r="A69" s="81" t="s">
        <v>412</v>
      </c>
      <c r="B69" s="53"/>
      <c r="C69" s="53"/>
      <c r="D69" s="53"/>
      <c r="E69" s="53"/>
      <c r="F69" s="53"/>
      <c r="G69" s="53"/>
      <c r="H69" s="53"/>
      <c r="I69" s="53">
        <f t="shared" si="7"/>
        <v>0</v>
      </c>
      <c r="J69" s="53">
        <f t="shared" si="8"/>
        <v>0</v>
      </c>
      <c r="K69" s="516"/>
      <c r="L69" s="68"/>
      <c r="M69" s="68"/>
      <c r="N69" s="68"/>
      <c r="O69" s="68"/>
      <c r="P69" s="68"/>
    </row>
    <row r="70" spans="1:16" s="34" customFormat="1" ht="28.8">
      <c r="A70" s="81" t="s">
        <v>413</v>
      </c>
      <c r="B70" s="53"/>
      <c r="C70" s="53"/>
      <c r="D70" s="53"/>
      <c r="E70" s="53"/>
      <c r="F70" s="53"/>
      <c r="G70" s="53"/>
      <c r="H70" s="53"/>
      <c r="I70" s="53">
        <f t="shared" si="7"/>
        <v>0</v>
      </c>
      <c r="J70" s="53">
        <f t="shared" si="8"/>
        <v>0</v>
      </c>
      <c r="K70" s="516"/>
      <c r="L70" s="68"/>
      <c r="M70" s="68"/>
      <c r="N70" s="68"/>
      <c r="O70" s="68"/>
      <c r="P70" s="68"/>
    </row>
    <row r="71" spans="1:16" s="34" customFormat="1">
      <c r="A71" s="81" t="s">
        <v>63</v>
      </c>
      <c r="B71" s="53"/>
      <c r="C71" s="53"/>
      <c r="D71" s="53"/>
      <c r="E71" s="53"/>
      <c r="F71" s="53"/>
      <c r="G71" s="53"/>
      <c r="H71" s="53"/>
      <c r="I71" s="53">
        <f t="shared" si="7"/>
        <v>0</v>
      </c>
      <c r="J71" s="53">
        <f t="shared" si="8"/>
        <v>0</v>
      </c>
      <c r="K71" s="516"/>
      <c r="L71" s="68"/>
      <c r="M71" s="68"/>
      <c r="N71" s="68"/>
      <c r="O71" s="68"/>
      <c r="P71" s="68"/>
    </row>
    <row r="72" spans="1:16" s="34" customFormat="1">
      <c r="A72" s="81" t="s">
        <v>64</v>
      </c>
      <c r="B72" s="53"/>
      <c r="C72" s="53"/>
      <c r="D72" s="53"/>
      <c r="E72" s="53"/>
      <c r="F72" s="53"/>
      <c r="G72" s="53"/>
      <c r="H72" s="53"/>
      <c r="I72" s="53">
        <f t="shared" si="7"/>
        <v>0</v>
      </c>
      <c r="J72" s="53">
        <f t="shared" si="8"/>
        <v>0</v>
      </c>
      <c r="K72" s="516"/>
      <c r="L72" s="68"/>
      <c r="M72" s="68"/>
      <c r="N72" s="68"/>
      <c r="O72" s="68"/>
      <c r="P72" s="68"/>
    </row>
    <row r="73" spans="1:16" s="34" customFormat="1">
      <c r="A73" s="509" t="s">
        <v>65</v>
      </c>
      <c r="B73" s="509"/>
      <c r="C73" s="509"/>
      <c r="D73" s="509"/>
      <c r="E73" s="509"/>
      <c r="F73" s="509"/>
      <c r="G73" s="509"/>
      <c r="H73" s="509"/>
      <c r="I73" s="510">
        <f>SUM(I64:I72)</f>
        <v>0</v>
      </c>
      <c r="J73" s="510"/>
      <c r="K73" s="68"/>
      <c r="L73" s="68"/>
      <c r="M73" s="68"/>
      <c r="N73" s="68"/>
      <c r="O73" s="68"/>
      <c r="P73" s="68"/>
    </row>
    <row r="74" spans="1:16" s="34" customFormat="1">
      <c r="A74" s="509" t="s">
        <v>66</v>
      </c>
      <c r="B74" s="509"/>
      <c r="C74" s="509"/>
      <c r="D74" s="509"/>
      <c r="E74" s="509"/>
      <c r="F74" s="509"/>
      <c r="G74" s="509"/>
      <c r="H74" s="509"/>
      <c r="I74" s="510">
        <f>SUM(J64:J72)</f>
        <v>0</v>
      </c>
      <c r="J74" s="510"/>
      <c r="K74" s="68"/>
      <c r="L74" s="68"/>
      <c r="M74" s="68"/>
      <c r="N74" s="68"/>
      <c r="O74" s="68"/>
      <c r="P74" s="68"/>
    </row>
    <row r="75" spans="1:16" s="34" customFormat="1">
      <c r="A75" s="68"/>
      <c r="B75" s="68"/>
      <c r="C75" s="68"/>
      <c r="D75" s="68"/>
      <c r="E75" s="68"/>
      <c r="F75" s="68"/>
      <c r="G75" s="68"/>
      <c r="H75" s="68"/>
      <c r="I75" s="68"/>
      <c r="J75" s="68"/>
      <c r="K75" s="68"/>
      <c r="L75" s="68"/>
      <c r="M75" s="68"/>
      <c r="N75" s="68"/>
      <c r="O75" s="68"/>
      <c r="P75" s="68"/>
    </row>
    <row r="76" spans="1:16" s="34" customFormat="1" ht="16.5" customHeight="1">
      <c r="A76" s="497" t="s">
        <v>380</v>
      </c>
      <c r="B76" s="497"/>
      <c r="C76" s="497"/>
      <c r="D76" s="497"/>
      <c r="E76" s="497"/>
      <c r="F76" s="497"/>
      <c r="G76" s="497"/>
      <c r="H76" s="497"/>
      <c r="I76" s="497"/>
      <c r="J76" s="497"/>
      <c r="K76" s="497"/>
      <c r="L76" s="497"/>
      <c r="M76" s="497"/>
      <c r="N76" s="68"/>
      <c r="O76" s="68"/>
      <c r="P76" s="68"/>
    </row>
    <row r="77" spans="1:16" s="34" customFormat="1" ht="43.5" customHeight="1">
      <c r="A77" s="514" t="s">
        <v>54</v>
      </c>
      <c r="B77" s="494" t="s">
        <v>73</v>
      </c>
      <c r="C77" s="514" t="s">
        <v>74</v>
      </c>
      <c r="D77" s="494" t="s">
        <v>75</v>
      </c>
      <c r="E77" s="494" t="s">
        <v>274</v>
      </c>
      <c r="F77" s="494" t="s">
        <v>76</v>
      </c>
      <c r="G77" s="494"/>
      <c r="H77" s="494"/>
      <c r="I77" s="494" t="s">
        <v>61</v>
      </c>
      <c r="J77" s="494" t="s">
        <v>275</v>
      </c>
      <c r="K77" s="494"/>
      <c r="L77" s="498" t="s">
        <v>41</v>
      </c>
      <c r="M77" s="514" t="s">
        <v>378</v>
      </c>
      <c r="N77" s="68"/>
      <c r="O77" s="68"/>
      <c r="P77" s="68"/>
    </row>
    <row r="78" spans="1:16" s="34" customFormat="1">
      <c r="A78" s="514"/>
      <c r="B78" s="494"/>
      <c r="C78" s="514"/>
      <c r="D78" s="494"/>
      <c r="E78" s="514"/>
      <c r="F78" s="514" t="s">
        <v>58</v>
      </c>
      <c r="G78" s="514" t="s">
        <v>77</v>
      </c>
      <c r="H78" s="514" t="s">
        <v>78</v>
      </c>
      <c r="I78" s="494"/>
      <c r="J78" s="514" t="s">
        <v>59</v>
      </c>
      <c r="K78" s="514" t="s">
        <v>79</v>
      </c>
      <c r="L78" s="499"/>
      <c r="M78" s="514"/>
      <c r="N78" s="68"/>
      <c r="O78" s="68"/>
      <c r="P78" s="68"/>
    </row>
    <row r="79" spans="1:16" s="34" customFormat="1">
      <c r="A79" s="514"/>
      <c r="B79" s="494"/>
      <c r="C79" s="82" t="s">
        <v>32</v>
      </c>
      <c r="D79" s="82" t="s">
        <v>33</v>
      </c>
      <c r="E79" s="82" t="s">
        <v>34</v>
      </c>
      <c r="F79" s="514"/>
      <c r="G79" s="514"/>
      <c r="H79" s="514"/>
      <c r="I79" s="494"/>
      <c r="J79" s="514"/>
      <c r="K79" s="514"/>
      <c r="L79" s="51" t="s">
        <v>49</v>
      </c>
      <c r="M79" s="514"/>
      <c r="N79" s="68"/>
      <c r="O79" s="68"/>
      <c r="P79" s="68"/>
    </row>
    <row r="80" spans="1:16" s="34" customFormat="1" ht="28.8">
      <c r="A80" s="60" t="s">
        <v>81</v>
      </c>
      <c r="B80" s="62"/>
      <c r="C80" s="62"/>
      <c r="D80" s="62"/>
      <c r="E80" s="62"/>
      <c r="F80" s="63"/>
      <c r="G80" s="62"/>
      <c r="H80" s="62"/>
      <c r="I80" s="62"/>
      <c r="J80" s="62"/>
      <c r="K80" s="62"/>
      <c r="L80" s="56">
        <f>C80*D80*E80</f>
        <v>0</v>
      </c>
      <c r="M80" s="522"/>
      <c r="N80" s="68"/>
      <c r="O80" s="68"/>
      <c r="P80" s="68"/>
    </row>
    <row r="81" spans="1:16" s="34" customFormat="1" ht="28.8">
      <c r="A81" s="60" t="s">
        <v>82</v>
      </c>
      <c r="B81" s="62"/>
      <c r="C81" s="62"/>
      <c r="D81" s="62"/>
      <c r="E81" s="62"/>
      <c r="F81" s="63"/>
      <c r="G81" s="62"/>
      <c r="H81" s="62"/>
      <c r="I81" s="62"/>
      <c r="J81" s="62"/>
      <c r="K81" s="62"/>
      <c r="L81" s="56">
        <f>C81*D81*E81</f>
        <v>0</v>
      </c>
      <c r="M81" s="523"/>
      <c r="N81" s="68"/>
      <c r="O81" s="68"/>
      <c r="P81" s="68"/>
    </row>
    <row r="82" spans="1:16" s="34" customFormat="1" ht="28.8">
      <c r="A82" s="60" t="s">
        <v>83</v>
      </c>
      <c r="B82" s="62"/>
      <c r="C82" s="62"/>
      <c r="D82" s="62"/>
      <c r="E82" s="62"/>
      <c r="F82" s="63"/>
      <c r="G82" s="62"/>
      <c r="H82" s="62"/>
      <c r="I82" s="62"/>
      <c r="J82" s="62"/>
      <c r="K82" s="62"/>
      <c r="L82" s="56">
        <f>C82*D82*E82</f>
        <v>0</v>
      </c>
      <c r="M82" s="523"/>
      <c r="N82" s="68"/>
      <c r="O82" s="68"/>
      <c r="P82" s="68"/>
    </row>
    <row r="83" spans="1:16" s="34" customFormat="1">
      <c r="A83" s="60" t="s">
        <v>84</v>
      </c>
      <c r="B83" s="53"/>
      <c r="C83" s="53"/>
      <c r="D83" s="53"/>
      <c r="E83" s="62"/>
      <c r="F83" s="64"/>
      <c r="G83" s="53"/>
      <c r="H83" s="53"/>
      <c r="I83" s="53"/>
      <c r="J83" s="53"/>
      <c r="K83" s="53"/>
      <c r="L83" s="56">
        <f>C83*D83*E83</f>
        <v>0</v>
      </c>
      <c r="M83" s="524"/>
      <c r="N83" s="68"/>
      <c r="O83" s="68"/>
      <c r="P83" s="68"/>
    </row>
    <row r="84" spans="1:16" s="65" customFormat="1">
      <c r="A84" s="525" t="s">
        <v>85</v>
      </c>
      <c r="B84" s="525"/>
      <c r="C84" s="525"/>
      <c r="D84" s="525"/>
      <c r="E84" s="525"/>
      <c r="F84" s="525"/>
      <c r="G84" s="525"/>
      <c r="H84" s="525"/>
      <c r="I84" s="525"/>
      <c r="J84" s="525"/>
      <c r="K84" s="525"/>
      <c r="L84" s="129">
        <f>SUM(L80:L83)</f>
        <v>0</v>
      </c>
      <c r="N84" s="83"/>
      <c r="O84" s="83"/>
      <c r="P84" s="83"/>
    </row>
    <row r="85" spans="1:16" s="65" customFormat="1">
      <c r="A85" s="525" t="s">
        <v>86</v>
      </c>
      <c r="B85" s="525"/>
      <c r="C85" s="525"/>
      <c r="D85" s="525"/>
      <c r="E85" s="525"/>
      <c r="F85" s="525"/>
      <c r="G85" s="525"/>
      <c r="H85" s="525"/>
      <c r="I85" s="525"/>
      <c r="J85" s="525"/>
      <c r="K85" s="525"/>
      <c r="L85" s="129">
        <f>+L84/8</f>
        <v>0</v>
      </c>
      <c r="M85" s="83"/>
      <c r="N85" s="83"/>
      <c r="O85" s="83"/>
      <c r="P85" s="83"/>
    </row>
    <row r="86" spans="1:16" s="34" customFormat="1">
      <c r="A86" s="68"/>
      <c r="B86" s="68"/>
      <c r="C86" s="68"/>
      <c r="D86" s="68"/>
      <c r="E86" s="68"/>
      <c r="F86" s="68"/>
      <c r="G86" s="68"/>
      <c r="H86" s="68"/>
      <c r="I86" s="68"/>
      <c r="J86" s="68"/>
      <c r="K86" s="68"/>
      <c r="L86" s="68"/>
      <c r="M86" s="68"/>
      <c r="N86" s="68"/>
      <c r="O86" s="68"/>
      <c r="P86" s="68"/>
    </row>
    <row r="87" spans="1:16" s="59" customFormat="1">
      <c r="A87" s="497" t="s">
        <v>404</v>
      </c>
      <c r="B87" s="497"/>
      <c r="C87" s="497"/>
      <c r="D87" s="497"/>
      <c r="E87" s="497"/>
      <c r="F87" s="497"/>
      <c r="G87" s="497"/>
      <c r="H87" s="497"/>
      <c r="I87" s="497"/>
      <c r="J87" s="497"/>
      <c r="K87" s="497"/>
      <c r="L87" s="497"/>
      <c r="M87" s="80"/>
      <c r="N87" s="80"/>
      <c r="O87" s="80"/>
      <c r="P87" s="80"/>
    </row>
    <row r="88" spans="1:16" s="34" customFormat="1" ht="30.75" customHeight="1">
      <c r="A88" s="529" t="s">
        <v>404</v>
      </c>
      <c r="B88" s="529"/>
      <c r="C88" s="529"/>
      <c r="D88" s="529"/>
      <c r="E88" s="529"/>
      <c r="F88" s="529"/>
      <c r="G88" s="529"/>
      <c r="H88" s="529"/>
      <c r="I88" s="529"/>
      <c r="J88" s="529"/>
      <c r="K88" s="529"/>
      <c r="L88" s="529"/>
      <c r="M88" s="529"/>
      <c r="N88" s="529"/>
      <c r="O88" s="529"/>
      <c r="P88" s="529"/>
    </row>
    <row r="89" spans="1:16" s="34" customFormat="1">
      <c r="A89" s="530" t="s">
        <v>87</v>
      </c>
      <c r="B89" s="532" t="s">
        <v>68</v>
      </c>
      <c r="C89" s="534" t="s">
        <v>57</v>
      </c>
      <c r="D89" s="535"/>
      <c r="E89" s="536"/>
      <c r="F89" s="530" t="s">
        <v>61</v>
      </c>
      <c r="G89" s="537" t="s">
        <v>703</v>
      </c>
      <c r="H89" s="539" t="s">
        <v>706</v>
      </c>
      <c r="I89" s="541" t="s">
        <v>324</v>
      </c>
      <c r="J89" s="542"/>
      <c r="K89" s="543" t="s">
        <v>704</v>
      </c>
      <c r="L89" s="543"/>
      <c r="M89" s="543" t="s">
        <v>705</v>
      </c>
      <c r="N89" s="543"/>
      <c r="O89" s="543"/>
      <c r="P89" s="543"/>
    </row>
    <row r="90" spans="1:16" s="442" customFormat="1" ht="47.25" customHeight="1">
      <c r="A90" s="530"/>
      <c r="B90" s="532"/>
      <c r="C90" s="544" t="s">
        <v>58</v>
      </c>
      <c r="D90" s="544" t="s">
        <v>89</v>
      </c>
      <c r="E90" s="544" t="s">
        <v>78</v>
      </c>
      <c r="F90" s="530"/>
      <c r="G90" s="538"/>
      <c r="H90" s="540"/>
      <c r="I90" s="541"/>
      <c r="J90" s="542"/>
      <c r="K90" s="437" t="s">
        <v>708</v>
      </c>
      <c r="L90" s="438" t="s">
        <v>101</v>
      </c>
      <c r="M90" s="545" t="s">
        <v>709</v>
      </c>
      <c r="N90" s="546"/>
      <c r="O90" s="439" t="s">
        <v>707</v>
      </c>
      <c r="P90" s="439" t="s">
        <v>90</v>
      </c>
    </row>
    <row r="91" spans="1:16" s="442" customFormat="1">
      <c r="A91" s="531"/>
      <c r="B91" s="533"/>
      <c r="C91" s="531"/>
      <c r="D91" s="531"/>
      <c r="E91" s="531"/>
      <c r="F91" s="531"/>
      <c r="G91" s="443" t="s">
        <v>32</v>
      </c>
      <c r="H91" s="443" t="s">
        <v>33</v>
      </c>
      <c r="I91" s="541"/>
      <c r="J91" s="542"/>
      <c r="K91" s="437" t="s">
        <v>34</v>
      </c>
      <c r="L91" s="437" t="s">
        <v>49</v>
      </c>
      <c r="M91" s="547"/>
      <c r="N91" s="548"/>
      <c r="O91" s="437" t="s">
        <v>144</v>
      </c>
      <c r="P91" s="443" t="s">
        <v>716</v>
      </c>
    </row>
    <row r="92" spans="1:16" s="34" customFormat="1" ht="10.5" customHeight="1">
      <c r="A92" s="526"/>
      <c r="B92" s="526"/>
      <c r="C92" s="526"/>
      <c r="D92" s="526"/>
      <c r="E92" s="526"/>
      <c r="F92" s="526"/>
      <c r="G92" s="526"/>
      <c r="H92" s="526"/>
      <c r="I92" s="557"/>
      <c r="J92" s="558" t="str">
        <f>+IF(I92="NO","PREVALENZA IN TERMINI ECDNOMICI, INDICARE PREZZO UNITARIO PER PARTECIPANTE (C)",IF(I92="SI","PROCEDERE CON LA STIMADELLE ORE LAVORO","-"))</f>
        <v>-</v>
      </c>
      <c r="K92" s="549"/>
      <c r="L92" s="552">
        <f>+K92*G92*H92</f>
        <v>0</v>
      </c>
      <c r="M92" s="555"/>
      <c r="N92" s="556"/>
      <c r="O92" s="161"/>
      <c r="P92" s="441">
        <f>G92*O92</f>
        <v>0</v>
      </c>
    </row>
    <row r="93" spans="1:16" s="34" customFormat="1" ht="10.5" customHeight="1">
      <c r="A93" s="527"/>
      <c r="B93" s="527"/>
      <c r="C93" s="527"/>
      <c r="D93" s="527"/>
      <c r="E93" s="527"/>
      <c r="F93" s="527"/>
      <c r="G93" s="527"/>
      <c r="H93" s="527"/>
      <c r="I93" s="557"/>
      <c r="J93" s="558"/>
      <c r="K93" s="550"/>
      <c r="L93" s="553"/>
      <c r="M93" s="555"/>
      <c r="N93" s="556"/>
      <c r="O93" s="161"/>
      <c r="P93" s="441">
        <f>G92*O93</f>
        <v>0</v>
      </c>
    </row>
    <row r="94" spans="1:16" s="34" customFormat="1" ht="10.5" customHeight="1">
      <c r="A94" s="527"/>
      <c r="B94" s="527"/>
      <c r="C94" s="527"/>
      <c r="D94" s="527"/>
      <c r="E94" s="527"/>
      <c r="F94" s="527"/>
      <c r="G94" s="527"/>
      <c r="H94" s="527"/>
      <c r="I94" s="557"/>
      <c r="J94" s="558"/>
      <c r="K94" s="550"/>
      <c r="L94" s="553"/>
      <c r="M94" s="555"/>
      <c r="N94" s="556"/>
      <c r="O94" s="161"/>
      <c r="P94" s="441">
        <f>G92*O94</f>
        <v>0</v>
      </c>
    </row>
    <row r="95" spans="1:16" s="34" customFormat="1" ht="10.5" customHeight="1">
      <c r="A95" s="527"/>
      <c r="B95" s="527"/>
      <c r="C95" s="527"/>
      <c r="D95" s="527"/>
      <c r="E95" s="527"/>
      <c r="F95" s="527"/>
      <c r="G95" s="527"/>
      <c r="H95" s="527"/>
      <c r="I95" s="557"/>
      <c r="J95" s="558"/>
      <c r="K95" s="550"/>
      <c r="L95" s="553"/>
      <c r="M95" s="555"/>
      <c r="N95" s="556"/>
      <c r="O95" s="161"/>
      <c r="P95" s="441">
        <f>G92*O95</f>
        <v>0</v>
      </c>
    </row>
    <row r="96" spans="1:16" s="34" customFormat="1" ht="10.5" customHeight="1">
      <c r="A96" s="527"/>
      <c r="B96" s="527"/>
      <c r="C96" s="527"/>
      <c r="D96" s="527"/>
      <c r="E96" s="527"/>
      <c r="F96" s="527"/>
      <c r="G96" s="527"/>
      <c r="H96" s="527"/>
      <c r="I96" s="557"/>
      <c r="J96" s="558"/>
      <c r="K96" s="550"/>
      <c r="L96" s="553"/>
      <c r="M96" s="555"/>
      <c r="N96" s="556"/>
      <c r="O96" s="161"/>
      <c r="P96" s="441">
        <f>G92*O96</f>
        <v>0</v>
      </c>
    </row>
    <row r="97" spans="1:16" s="34" customFormat="1" ht="10.5" customHeight="1">
      <c r="A97" s="527"/>
      <c r="B97" s="527"/>
      <c r="C97" s="527"/>
      <c r="D97" s="527"/>
      <c r="E97" s="527"/>
      <c r="F97" s="527"/>
      <c r="G97" s="527"/>
      <c r="H97" s="527"/>
      <c r="I97" s="557"/>
      <c r="J97" s="558"/>
      <c r="K97" s="550"/>
      <c r="L97" s="553"/>
      <c r="M97" s="555"/>
      <c r="N97" s="556"/>
      <c r="O97" s="161"/>
      <c r="P97" s="441">
        <f>G92*O97</f>
        <v>0</v>
      </c>
    </row>
    <row r="98" spans="1:16" s="34" customFormat="1" ht="10.5" customHeight="1">
      <c r="A98" s="527"/>
      <c r="B98" s="527"/>
      <c r="C98" s="527"/>
      <c r="D98" s="527"/>
      <c r="E98" s="527"/>
      <c r="F98" s="527"/>
      <c r="G98" s="527"/>
      <c r="H98" s="527"/>
      <c r="I98" s="557"/>
      <c r="J98" s="558"/>
      <c r="K98" s="550"/>
      <c r="L98" s="553"/>
      <c r="M98" s="555"/>
      <c r="N98" s="556"/>
      <c r="O98" s="161"/>
      <c r="P98" s="441">
        <f>G92*O98</f>
        <v>0</v>
      </c>
    </row>
    <row r="99" spans="1:16" s="34" customFormat="1" ht="10.5" customHeight="1">
      <c r="A99" s="527"/>
      <c r="B99" s="527"/>
      <c r="C99" s="527"/>
      <c r="D99" s="527"/>
      <c r="E99" s="527"/>
      <c r="F99" s="527"/>
      <c r="G99" s="527"/>
      <c r="H99" s="527"/>
      <c r="I99" s="557"/>
      <c r="J99" s="558"/>
      <c r="K99" s="550"/>
      <c r="L99" s="553"/>
      <c r="M99" s="555"/>
      <c r="N99" s="556"/>
      <c r="O99" s="161"/>
      <c r="P99" s="441">
        <f>G92*O99</f>
        <v>0</v>
      </c>
    </row>
    <row r="100" spans="1:16" s="34" customFormat="1" ht="10.5" customHeight="1">
      <c r="A100" s="528"/>
      <c r="B100" s="528"/>
      <c r="C100" s="528"/>
      <c r="D100" s="528"/>
      <c r="E100" s="528"/>
      <c r="F100" s="528"/>
      <c r="G100" s="528"/>
      <c r="H100" s="528"/>
      <c r="I100" s="557"/>
      <c r="J100" s="558"/>
      <c r="K100" s="551"/>
      <c r="L100" s="554"/>
      <c r="M100" s="440" t="s">
        <v>718</v>
      </c>
      <c r="N100" s="430"/>
      <c r="O100" s="161"/>
      <c r="P100" s="441">
        <f>G92*O100</f>
        <v>0</v>
      </c>
    </row>
    <row r="101" spans="1:16" s="34" customFormat="1" ht="10.5" customHeight="1">
      <c r="A101" s="526"/>
      <c r="B101" s="526"/>
      <c r="C101" s="526"/>
      <c r="D101" s="526"/>
      <c r="E101" s="526"/>
      <c r="F101" s="526"/>
      <c r="G101" s="526"/>
      <c r="H101" s="526"/>
      <c r="I101" s="557"/>
      <c r="J101" s="558" t="str">
        <f>+IF(I101="NO","PREVALENZA IN TERMINI ECDNOMICI, INDICARE PREZZO UNITARIO PER PARTECIPANTE (C)",IF(I101="SI","PROCEDERE CON LA STIMADELLE ORE LAVORO","-"))</f>
        <v>-</v>
      </c>
      <c r="K101" s="549"/>
      <c r="L101" s="552">
        <f>+K101*G101*H101</f>
        <v>0</v>
      </c>
      <c r="M101" s="555"/>
      <c r="N101" s="556"/>
      <c r="O101" s="161"/>
      <c r="P101" s="441">
        <f>G101*O101</f>
        <v>0</v>
      </c>
    </row>
    <row r="102" spans="1:16" s="34" customFormat="1" ht="10.5" customHeight="1">
      <c r="A102" s="527"/>
      <c r="B102" s="527"/>
      <c r="C102" s="527"/>
      <c r="D102" s="527"/>
      <c r="E102" s="527"/>
      <c r="F102" s="527"/>
      <c r="G102" s="527"/>
      <c r="H102" s="527"/>
      <c r="I102" s="557"/>
      <c r="J102" s="558"/>
      <c r="K102" s="550"/>
      <c r="L102" s="553"/>
      <c r="M102" s="555"/>
      <c r="N102" s="556"/>
      <c r="O102" s="161"/>
      <c r="P102" s="441">
        <f>G101*O102</f>
        <v>0</v>
      </c>
    </row>
    <row r="103" spans="1:16" s="34" customFormat="1" ht="10.5" customHeight="1">
      <c r="A103" s="527"/>
      <c r="B103" s="527"/>
      <c r="C103" s="527"/>
      <c r="D103" s="527"/>
      <c r="E103" s="527"/>
      <c r="F103" s="527"/>
      <c r="G103" s="527"/>
      <c r="H103" s="527"/>
      <c r="I103" s="557"/>
      <c r="J103" s="558"/>
      <c r="K103" s="550"/>
      <c r="L103" s="553"/>
      <c r="M103" s="555"/>
      <c r="N103" s="556"/>
      <c r="O103" s="161"/>
      <c r="P103" s="441">
        <f>G101*O103</f>
        <v>0</v>
      </c>
    </row>
    <row r="104" spans="1:16" s="34" customFormat="1" ht="10.5" customHeight="1">
      <c r="A104" s="527"/>
      <c r="B104" s="527"/>
      <c r="C104" s="527"/>
      <c r="D104" s="527"/>
      <c r="E104" s="527"/>
      <c r="F104" s="527"/>
      <c r="G104" s="527"/>
      <c r="H104" s="527"/>
      <c r="I104" s="557"/>
      <c r="J104" s="558"/>
      <c r="K104" s="550"/>
      <c r="L104" s="553"/>
      <c r="M104" s="555"/>
      <c r="N104" s="556"/>
      <c r="O104" s="161"/>
      <c r="P104" s="441">
        <f>G101*O104</f>
        <v>0</v>
      </c>
    </row>
    <row r="105" spans="1:16" s="34" customFormat="1" ht="10.5" customHeight="1">
      <c r="A105" s="527"/>
      <c r="B105" s="527"/>
      <c r="C105" s="527"/>
      <c r="D105" s="527"/>
      <c r="E105" s="527"/>
      <c r="F105" s="527"/>
      <c r="G105" s="527"/>
      <c r="H105" s="527"/>
      <c r="I105" s="557"/>
      <c r="J105" s="558"/>
      <c r="K105" s="550"/>
      <c r="L105" s="553"/>
      <c r="M105" s="555"/>
      <c r="N105" s="556"/>
      <c r="O105" s="161"/>
      <c r="P105" s="441">
        <f>G101*O105</f>
        <v>0</v>
      </c>
    </row>
    <row r="106" spans="1:16" s="34" customFormat="1" ht="10.5" customHeight="1">
      <c r="A106" s="527"/>
      <c r="B106" s="527"/>
      <c r="C106" s="527"/>
      <c r="D106" s="527"/>
      <c r="E106" s="527"/>
      <c r="F106" s="527"/>
      <c r="G106" s="527"/>
      <c r="H106" s="527"/>
      <c r="I106" s="557"/>
      <c r="J106" s="558"/>
      <c r="K106" s="550"/>
      <c r="L106" s="553"/>
      <c r="M106" s="555"/>
      <c r="N106" s="556"/>
      <c r="O106" s="161"/>
      <c r="P106" s="441">
        <f>G101*O106</f>
        <v>0</v>
      </c>
    </row>
    <row r="107" spans="1:16" s="34" customFormat="1" ht="10.5" customHeight="1">
      <c r="A107" s="527"/>
      <c r="B107" s="527"/>
      <c r="C107" s="527"/>
      <c r="D107" s="527"/>
      <c r="E107" s="527"/>
      <c r="F107" s="527"/>
      <c r="G107" s="527"/>
      <c r="H107" s="527"/>
      <c r="I107" s="557"/>
      <c r="J107" s="558"/>
      <c r="K107" s="550"/>
      <c r="L107" s="553"/>
      <c r="M107" s="555"/>
      <c r="N107" s="556"/>
      <c r="O107" s="161"/>
      <c r="P107" s="441">
        <f>G101*O107</f>
        <v>0</v>
      </c>
    </row>
    <row r="108" spans="1:16" s="34" customFormat="1" ht="10.5" customHeight="1">
      <c r="A108" s="527"/>
      <c r="B108" s="527"/>
      <c r="C108" s="527"/>
      <c r="D108" s="527"/>
      <c r="E108" s="527"/>
      <c r="F108" s="527"/>
      <c r="G108" s="527"/>
      <c r="H108" s="527"/>
      <c r="I108" s="557"/>
      <c r="J108" s="558"/>
      <c r="K108" s="550"/>
      <c r="L108" s="553"/>
      <c r="M108" s="555"/>
      <c r="N108" s="556"/>
      <c r="O108" s="161"/>
      <c r="P108" s="441">
        <f>G101*O108</f>
        <v>0</v>
      </c>
    </row>
    <row r="109" spans="1:16" s="34" customFormat="1" ht="10.5" customHeight="1">
      <c r="A109" s="528"/>
      <c r="B109" s="528"/>
      <c r="C109" s="528"/>
      <c r="D109" s="528"/>
      <c r="E109" s="528"/>
      <c r="F109" s="528"/>
      <c r="G109" s="528"/>
      <c r="H109" s="528"/>
      <c r="I109" s="557"/>
      <c r="J109" s="558"/>
      <c r="K109" s="551"/>
      <c r="L109" s="554"/>
      <c r="M109" s="440" t="s">
        <v>718</v>
      </c>
      <c r="N109" s="430"/>
      <c r="O109" s="161"/>
      <c r="P109" s="441">
        <f>G101*O109</f>
        <v>0</v>
      </c>
    </row>
    <row r="110" spans="1:16" s="34" customFormat="1" ht="10.5" customHeight="1">
      <c r="A110" s="526"/>
      <c r="B110" s="526"/>
      <c r="C110" s="526"/>
      <c r="D110" s="526"/>
      <c r="E110" s="526"/>
      <c r="F110" s="526"/>
      <c r="G110" s="526"/>
      <c r="H110" s="526"/>
      <c r="I110" s="557"/>
      <c r="J110" s="558" t="str">
        <f>+IF(I110="NO","PREVALENZA IN TERMINI ECDNOMICI, INDICARE PREZZO UNITARIO PER PARTECIPANTE (C)",IF(I110="SI","PROCEDERE CON LA STIMADELLE ORE LAVORO","-"))</f>
        <v>-</v>
      </c>
      <c r="K110" s="549"/>
      <c r="L110" s="552">
        <f>+K110*G110*H110</f>
        <v>0</v>
      </c>
      <c r="M110" s="555"/>
      <c r="N110" s="556"/>
      <c r="O110" s="161"/>
      <c r="P110" s="441">
        <f>G110*O110</f>
        <v>0</v>
      </c>
    </row>
    <row r="111" spans="1:16" s="34" customFormat="1" ht="10.5" customHeight="1">
      <c r="A111" s="527"/>
      <c r="B111" s="527"/>
      <c r="C111" s="527"/>
      <c r="D111" s="527"/>
      <c r="E111" s="527"/>
      <c r="F111" s="527"/>
      <c r="G111" s="527"/>
      <c r="H111" s="527"/>
      <c r="I111" s="557"/>
      <c r="J111" s="558"/>
      <c r="K111" s="550"/>
      <c r="L111" s="553"/>
      <c r="M111" s="555"/>
      <c r="N111" s="556"/>
      <c r="O111" s="161"/>
      <c r="P111" s="441">
        <f>G110*O111</f>
        <v>0</v>
      </c>
    </row>
    <row r="112" spans="1:16" s="34" customFormat="1" ht="10.5" customHeight="1">
      <c r="A112" s="527"/>
      <c r="B112" s="527"/>
      <c r="C112" s="527"/>
      <c r="D112" s="527"/>
      <c r="E112" s="527"/>
      <c r="F112" s="527"/>
      <c r="G112" s="527"/>
      <c r="H112" s="527"/>
      <c r="I112" s="557"/>
      <c r="J112" s="558"/>
      <c r="K112" s="550"/>
      <c r="L112" s="553"/>
      <c r="M112" s="555"/>
      <c r="N112" s="556"/>
      <c r="O112" s="161"/>
      <c r="P112" s="441">
        <f>G110*O112</f>
        <v>0</v>
      </c>
    </row>
    <row r="113" spans="1:16" s="34" customFormat="1" ht="10.5" customHeight="1">
      <c r="A113" s="527"/>
      <c r="B113" s="527"/>
      <c r="C113" s="527"/>
      <c r="D113" s="527"/>
      <c r="E113" s="527"/>
      <c r="F113" s="527"/>
      <c r="G113" s="527"/>
      <c r="H113" s="527"/>
      <c r="I113" s="557"/>
      <c r="J113" s="558"/>
      <c r="K113" s="550"/>
      <c r="L113" s="553"/>
      <c r="M113" s="555"/>
      <c r="N113" s="556"/>
      <c r="O113" s="161"/>
      <c r="P113" s="441">
        <f>G110*O113</f>
        <v>0</v>
      </c>
    </row>
    <row r="114" spans="1:16" s="34" customFormat="1" ht="10.5" customHeight="1">
      <c r="A114" s="527"/>
      <c r="B114" s="527"/>
      <c r="C114" s="527"/>
      <c r="D114" s="527"/>
      <c r="E114" s="527"/>
      <c r="F114" s="527"/>
      <c r="G114" s="527"/>
      <c r="H114" s="527"/>
      <c r="I114" s="557"/>
      <c r="J114" s="558"/>
      <c r="K114" s="550"/>
      <c r="L114" s="553"/>
      <c r="M114" s="555"/>
      <c r="N114" s="556"/>
      <c r="O114" s="161"/>
      <c r="P114" s="441">
        <f>G110*O114</f>
        <v>0</v>
      </c>
    </row>
    <row r="115" spans="1:16" s="34" customFormat="1" ht="10.5" customHeight="1">
      <c r="A115" s="527"/>
      <c r="B115" s="527"/>
      <c r="C115" s="527"/>
      <c r="D115" s="527"/>
      <c r="E115" s="527"/>
      <c r="F115" s="527"/>
      <c r="G115" s="527"/>
      <c r="H115" s="527"/>
      <c r="I115" s="557"/>
      <c r="J115" s="558"/>
      <c r="K115" s="550"/>
      <c r="L115" s="553"/>
      <c r="M115" s="555"/>
      <c r="N115" s="556"/>
      <c r="O115" s="161"/>
      <c r="P115" s="441">
        <f>G110*O115</f>
        <v>0</v>
      </c>
    </row>
    <row r="116" spans="1:16" s="34" customFormat="1" ht="10.5" customHeight="1">
      <c r="A116" s="527"/>
      <c r="B116" s="527"/>
      <c r="C116" s="527"/>
      <c r="D116" s="527"/>
      <c r="E116" s="527"/>
      <c r="F116" s="527"/>
      <c r="G116" s="527"/>
      <c r="H116" s="527"/>
      <c r="I116" s="557"/>
      <c r="J116" s="558"/>
      <c r="K116" s="550"/>
      <c r="L116" s="553"/>
      <c r="M116" s="555"/>
      <c r="N116" s="556"/>
      <c r="O116" s="161"/>
      <c r="P116" s="441">
        <f>G110*O116</f>
        <v>0</v>
      </c>
    </row>
    <row r="117" spans="1:16" s="34" customFormat="1" ht="10.5" customHeight="1">
      <c r="A117" s="527"/>
      <c r="B117" s="527"/>
      <c r="C117" s="527"/>
      <c r="D117" s="527"/>
      <c r="E117" s="527"/>
      <c r="F117" s="527"/>
      <c r="G117" s="527"/>
      <c r="H117" s="527"/>
      <c r="I117" s="557"/>
      <c r="J117" s="558"/>
      <c r="K117" s="550"/>
      <c r="L117" s="553"/>
      <c r="M117" s="555"/>
      <c r="N117" s="556"/>
      <c r="O117" s="161"/>
      <c r="P117" s="441">
        <f>G110*O117</f>
        <v>0</v>
      </c>
    </row>
    <row r="118" spans="1:16" s="34" customFormat="1" ht="10.5" customHeight="1">
      <c r="A118" s="528"/>
      <c r="B118" s="528"/>
      <c r="C118" s="528"/>
      <c r="D118" s="528"/>
      <c r="E118" s="528"/>
      <c r="F118" s="528"/>
      <c r="G118" s="528"/>
      <c r="H118" s="528"/>
      <c r="I118" s="557"/>
      <c r="J118" s="558"/>
      <c r="K118" s="551"/>
      <c r="L118" s="554"/>
      <c r="M118" s="440" t="s">
        <v>718</v>
      </c>
      <c r="N118" s="430"/>
      <c r="O118" s="161"/>
      <c r="P118" s="441">
        <f>G110*O118</f>
        <v>0</v>
      </c>
    </row>
    <row r="119" spans="1:16" s="34" customFormat="1">
      <c r="A119" s="525" t="s">
        <v>91</v>
      </c>
      <c r="B119" s="525"/>
      <c r="C119" s="525"/>
      <c r="D119" s="525"/>
      <c r="E119" s="525"/>
      <c r="F119" s="525"/>
      <c r="G119" s="525"/>
      <c r="H119" s="525"/>
      <c r="I119" s="525"/>
      <c r="J119" s="525"/>
      <c r="K119" s="525"/>
      <c r="L119" s="525"/>
      <c r="M119" s="525"/>
      <c r="N119" s="525"/>
      <c r="O119" s="525"/>
      <c r="P119" s="126">
        <f>+SUM(P92:P118)</f>
        <v>0</v>
      </c>
    </row>
    <row r="120" spans="1:16" s="34" customFormat="1">
      <c r="A120" s="563" t="s">
        <v>92</v>
      </c>
      <c r="B120" s="564"/>
      <c r="C120" s="564"/>
      <c r="D120" s="564"/>
      <c r="E120" s="564"/>
      <c r="F120" s="564"/>
      <c r="G120" s="564"/>
      <c r="H120" s="564"/>
      <c r="I120" s="564"/>
      <c r="J120" s="564"/>
      <c r="K120" s="564"/>
      <c r="L120" s="564"/>
      <c r="M120" s="564"/>
      <c r="N120" s="564"/>
      <c r="O120" s="565"/>
      <c r="P120" s="436">
        <f>+P119/8</f>
        <v>0</v>
      </c>
    </row>
  </sheetData>
  <mergeCells count="147">
    <mergeCell ref="A1:P1"/>
    <mergeCell ref="A9:P9"/>
    <mergeCell ref="A2:P2"/>
    <mergeCell ref="A119:O119"/>
    <mergeCell ref="A120:O120"/>
    <mergeCell ref="K110:K118"/>
    <mergeCell ref="L110:L118"/>
    <mergeCell ref="M110:N110"/>
    <mergeCell ref="M111:N111"/>
    <mergeCell ref="M112:N112"/>
    <mergeCell ref="M113:N113"/>
    <mergeCell ref="M114:N114"/>
    <mergeCell ref="M115:N115"/>
    <mergeCell ref="M116:N116"/>
    <mergeCell ref="M117:N117"/>
    <mergeCell ref="F110:F118"/>
    <mergeCell ref="G110:G118"/>
    <mergeCell ref="H110:H118"/>
    <mergeCell ref="I110:I118"/>
    <mergeCell ref="J110:J118"/>
    <mergeCell ref="A110:A118"/>
    <mergeCell ref="B110:B118"/>
    <mergeCell ref="C110:C118"/>
    <mergeCell ref="D110:D118"/>
    <mergeCell ref="E110:E118"/>
    <mergeCell ref="K101:K109"/>
    <mergeCell ref="L101:L109"/>
    <mergeCell ref="M101:N101"/>
    <mergeCell ref="M102:N102"/>
    <mergeCell ref="M103:N103"/>
    <mergeCell ref="M104:N104"/>
    <mergeCell ref="M105:N105"/>
    <mergeCell ref="M106:N106"/>
    <mergeCell ref="M107:N107"/>
    <mergeCell ref="M108:N108"/>
    <mergeCell ref="F101:F109"/>
    <mergeCell ref="G101:G109"/>
    <mergeCell ref="H101:H109"/>
    <mergeCell ref="I101:I109"/>
    <mergeCell ref="J101:J109"/>
    <mergeCell ref="A101:A109"/>
    <mergeCell ref="B101:B109"/>
    <mergeCell ref="C101:C109"/>
    <mergeCell ref="D101:D109"/>
    <mergeCell ref="E101:E109"/>
    <mergeCell ref="K92:K100"/>
    <mergeCell ref="L92:L100"/>
    <mergeCell ref="M92:N92"/>
    <mergeCell ref="M93:N93"/>
    <mergeCell ref="M94:N94"/>
    <mergeCell ref="M95:N95"/>
    <mergeCell ref="M96:N96"/>
    <mergeCell ref="M97:N97"/>
    <mergeCell ref="M98:N98"/>
    <mergeCell ref="M99:N99"/>
    <mergeCell ref="F92:F100"/>
    <mergeCell ref="G92:G100"/>
    <mergeCell ref="H92:H100"/>
    <mergeCell ref="I92:I100"/>
    <mergeCell ref="J92:J100"/>
    <mergeCell ref="A92:A100"/>
    <mergeCell ref="B92:B100"/>
    <mergeCell ref="C92:C100"/>
    <mergeCell ref="D92:D100"/>
    <mergeCell ref="E92:E100"/>
    <mergeCell ref="A88:P88"/>
    <mergeCell ref="A89:A91"/>
    <mergeCell ref="B89:B91"/>
    <mergeCell ref="C89:E89"/>
    <mergeCell ref="F89:F91"/>
    <mergeCell ref="G89:G90"/>
    <mergeCell ref="H89:H90"/>
    <mergeCell ref="I89:J91"/>
    <mergeCell ref="K89:L89"/>
    <mergeCell ref="M89:P89"/>
    <mergeCell ref="C90:C91"/>
    <mergeCell ref="D90:D91"/>
    <mergeCell ref="E90:E91"/>
    <mergeCell ref="M90:N91"/>
    <mergeCell ref="M77:M79"/>
    <mergeCell ref="M80:M83"/>
    <mergeCell ref="A76:M76"/>
    <mergeCell ref="A84:K84"/>
    <mergeCell ref="A85:K85"/>
    <mergeCell ref="A87:L87"/>
    <mergeCell ref="A77:A79"/>
    <mergeCell ref="B77:B79"/>
    <mergeCell ref="C77:C78"/>
    <mergeCell ref="D77:D78"/>
    <mergeCell ref="E77:E78"/>
    <mergeCell ref="F77:H77"/>
    <mergeCell ref="I77:I79"/>
    <mergeCell ref="J77:K77"/>
    <mergeCell ref="L77:L78"/>
    <mergeCell ref="F78:F79"/>
    <mergeCell ref="G78:G79"/>
    <mergeCell ref="H78:H79"/>
    <mergeCell ref="J78:J79"/>
    <mergeCell ref="K78:K79"/>
    <mergeCell ref="J61:J62"/>
    <mergeCell ref="E62:E63"/>
    <mergeCell ref="F62:F63"/>
    <mergeCell ref="G62:G63"/>
    <mergeCell ref="E61:G61"/>
    <mergeCell ref="H61:H63"/>
    <mergeCell ref="A56:P56"/>
    <mergeCell ref="A57:P57"/>
    <mergeCell ref="A58:P58"/>
    <mergeCell ref="A46:B46"/>
    <mergeCell ref="A10:M10"/>
    <mergeCell ref="A11:A12"/>
    <mergeCell ref="B11:B12"/>
    <mergeCell ref="A37:J37"/>
    <mergeCell ref="A25:E25"/>
    <mergeCell ref="A35:D35"/>
    <mergeCell ref="A74:H74"/>
    <mergeCell ref="I74:J74"/>
    <mergeCell ref="A52:B52"/>
    <mergeCell ref="A59:J59"/>
    <mergeCell ref="A53:B53"/>
    <mergeCell ref="A73:H73"/>
    <mergeCell ref="I73:J73"/>
    <mergeCell ref="A61:A63"/>
    <mergeCell ref="B61:B62"/>
    <mergeCell ref="C61:C62"/>
    <mergeCell ref="D61:D62"/>
    <mergeCell ref="A48:B48"/>
    <mergeCell ref="A49:B49"/>
    <mergeCell ref="K61:K63"/>
    <mergeCell ref="K64:K72"/>
    <mergeCell ref="A60:K60"/>
    <mergeCell ref="I61:I62"/>
    <mergeCell ref="D6:G6"/>
    <mergeCell ref="D7:G7"/>
    <mergeCell ref="D3:G3"/>
    <mergeCell ref="D4:G4"/>
    <mergeCell ref="D5:G5"/>
    <mergeCell ref="A38:A39"/>
    <mergeCell ref="B38:B39"/>
    <mergeCell ref="C11:C12"/>
    <mergeCell ref="D11:D12"/>
    <mergeCell ref="E11:E12"/>
    <mergeCell ref="A27:K27"/>
    <mergeCell ref="D28:D29"/>
    <mergeCell ref="A28:A29"/>
    <mergeCell ref="B28:B29"/>
    <mergeCell ref="C28:C29"/>
  </mergeCells>
  <dataValidations count="2">
    <dataValidation type="list" allowBlank="1" showInputMessage="1" showErrorMessage="1" sqref="I92 I110 I101" xr:uid="{422D9829-3BA5-468D-9595-85272495D979}">
      <formula1>"SI,NO"</formula1>
    </dataValidation>
    <dataValidation type="list" allowBlank="1" showInputMessage="1" showErrorMessage="1" sqref="A92 A110 A101" xr:uid="{AF346A53-4132-453B-A2A9-F021996DE7B5}">
      <formula1>"Enoturismo, Olioturismo, Agriasilo, Ippoturismo, Cicloturismo, Altro (no FER)"</formula1>
    </dataValidation>
  </dataValidations>
  <hyperlinks>
    <hyperlink ref="J28" r:id="rId1" display="VALORE ECONOMICO STANDARD" xr:uid="{A358171B-9CC8-40DA-8838-4B63BFEF1113}"/>
    <hyperlink ref="L11" r:id="rId2" display="VALORE ECONOMICO STANDARD" xr:uid="{D679786E-4A04-4C7F-A700-D8A307D886FE}"/>
  </hyperlinks>
  <pageMargins left="0.23622047244094491" right="0.23622047244094491" top="0.74803149606299213" bottom="0.74803149606299213" header="0.31496062992125984" footer="0.31496062992125984"/>
  <pageSetup paperSize="9" scale="36" fitToHeight="0" orientation="landscape" r:id="rId3"/>
  <rowBreaks count="1" manualBreakCount="1">
    <brk id="5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F4F5F-E157-4CAA-A938-9C87D9B92A2A}">
  <sheetPr codeName="Foglio5"/>
  <dimension ref="A1:AI185"/>
  <sheetViews>
    <sheetView topLeftCell="A124" zoomScale="40" zoomScaleNormal="40" workbookViewId="0">
      <selection activeCell="M103" sqref="M103:N103"/>
    </sheetView>
  </sheetViews>
  <sheetFormatPr defaultColWidth="9.21875" defaultRowHeight="14.4"/>
  <cols>
    <col min="1" max="1" width="91.77734375" customWidth="1"/>
    <col min="2" max="2" width="25.21875" customWidth="1"/>
    <col min="3" max="3" width="27.77734375" customWidth="1"/>
    <col min="4" max="4" width="27.21875" bestFit="1" customWidth="1"/>
    <col min="5" max="5" width="30.21875" bestFit="1" customWidth="1"/>
    <col min="6" max="6" width="26.77734375" customWidth="1"/>
    <col min="7" max="7" width="25.21875" customWidth="1"/>
    <col min="8" max="8" width="20.77734375" customWidth="1"/>
    <col min="9" max="9" width="18.21875" bestFit="1" customWidth="1"/>
    <col min="10" max="10" width="29.6640625" customWidth="1"/>
    <col min="11" max="11" width="28.21875" customWidth="1"/>
    <col min="12" max="12" width="26.21875" customWidth="1"/>
    <col min="13" max="13" width="24.77734375" customWidth="1"/>
    <col min="14" max="14" width="50" customWidth="1"/>
    <col min="15" max="15" width="19.77734375" customWidth="1"/>
    <col min="16" max="16" width="19.21875" customWidth="1"/>
    <col min="17" max="17" width="22.5546875" bestFit="1" customWidth="1"/>
    <col min="18" max="18" width="10.21875" customWidth="1"/>
    <col min="19" max="19" width="91.77734375" customWidth="1"/>
    <col min="20" max="20" width="25.21875" customWidth="1"/>
    <col min="21" max="21" width="27.77734375" customWidth="1"/>
    <col min="22" max="22" width="27.21875" bestFit="1" customWidth="1"/>
    <col min="23" max="23" width="30.21875" bestFit="1" customWidth="1"/>
    <col min="24" max="24" width="26.77734375" customWidth="1"/>
    <col min="25" max="25" width="25.21875" customWidth="1"/>
    <col min="26" max="26" width="20.77734375" customWidth="1"/>
    <col min="27" max="27" width="18.21875" bestFit="1" customWidth="1"/>
    <col min="28" max="28" width="29.6640625" customWidth="1"/>
    <col min="29" max="29" width="28.21875" customWidth="1"/>
    <col min="30" max="30" width="28.6640625" customWidth="1"/>
    <col min="31" max="31" width="22.21875" customWidth="1"/>
    <col min="32" max="32" width="25.5546875" customWidth="1"/>
    <col min="33" max="33" width="19.77734375" customWidth="1"/>
    <col min="34" max="34" width="24.77734375" customWidth="1"/>
    <col min="35" max="35" width="22.5546875" bestFit="1" customWidth="1"/>
  </cols>
  <sheetData>
    <row r="1" spans="1:35" s="373" customFormat="1" ht="36.75" customHeight="1">
      <c r="A1" s="668" t="s">
        <v>603</v>
      </c>
      <c r="B1" s="669"/>
      <c r="C1" s="669"/>
      <c r="D1" s="669"/>
      <c r="E1" s="669"/>
      <c r="F1" s="669"/>
      <c r="G1" s="669"/>
      <c r="H1" s="669"/>
      <c r="I1" s="669"/>
      <c r="J1" s="669"/>
      <c r="K1" s="669"/>
      <c r="L1" s="669"/>
      <c r="M1" s="669"/>
      <c r="N1" s="669"/>
      <c r="O1" s="669"/>
      <c r="P1" s="669"/>
      <c r="Q1" s="669"/>
      <c r="R1" s="120"/>
      <c r="S1" s="668" t="s">
        <v>628</v>
      </c>
      <c r="T1" s="669"/>
      <c r="U1" s="669"/>
      <c r="V1" s="669"/>
      <c r="W1" s="669"/>
      <c r="X1" s="669"/>
      <c r="Y1" s="669"/>
      <c r="Z1" s="669"/>
      <c r="AA1" s="669"/>
      <c r="AB1" s="669"/>
      <c r="AC1" s="669"/>
      <c r="AD1" s="669"/>
      <c r="AE1" s="669"/>
      <c r="AF1" s="669"/>
      <c r="AG1" s="669"/>
      <c r="AH1" s="669"/>
      <c r="AI1" s="669"/>
    </row>
    <row r="2" spans="1:35" ht="33.75" customHeight="1">
      <c r="A2" s="182" t="s">
        <v>381</v>
      </c>
      <c r="B2" s="351">
        <f>+F30</f>
        <v>0</v>
      </c>
      <c r="C2" s="352"/>
      <c r="D2" s="38"/>
      <c r="E2" s="107"/>
      <c r="F2" s="107"/>
      <c r="G2" s="107"/>
      <c r="H2" s="107"/>
      <c r="I2" s="107"/>
      <c r="J2" s="107"/>
      <c r="K2" s="107"/>
      <c r="L2" s="107"/>
      <c r="M2" s="38"/>
      <c r="N2" s="38"/>
      <c r="O2" s="38"/>
      <c r="P2" s="38"/>
      <c r="Q2" s="38"/>
      <c r="R2" s="38"/>
      <c r="S2" s="213" t="s">
        <v>381</v>
      </c>
      <c r="T2" s="355">
        <f>+X30</f>
        <v>0</v>
      </c>
      <c r="U2" s="38"/>
      <c r="V2" s="38"/>
      <c r="W2" s="107"/>
      <c r="X2" s="107"/>
      <c r="Y2" s="107"/>
      <c r="Z2" s="107"/>
      <c r="AA2" s="107"/>
      <c r="AB2" s="107"/>
      <c r="AC2" s="107"/>
      <c r="AD2" s="107"/>
      <c r="AE2" s="38"/>
      <c r="AF2" s="38"/>
      <c r="AG2" s="38"/>
      <c r="AH2" s="38"/>
      <c r="AI2" s="38"/>
    </row>
    <row r="3" spans="1:35" ht="33.75" customHeight="1">
      <c r="A3" s="182" t="s">
        <v>543</v>
      </c>
      <c r="B3" s="351">
        <f>+C59</f>
        <v>0</v>
      </c>
      <c r="C3" s="352"/>
      <c r="D3" s="38"/>
      <c r="E3" s="107"/>
      <c r="F3" s="107"/>
      <c r="G3" s="107"/>
      <c r="H3" s="107"/>
      <c r="I3" s="107"/>
      <c r="J3" s="107"/>
      <c r="K3" s="107"/>
      <c r="L3" s="107"/>
      <c r="M3" s="38"/>
      <c r="N3" s="38"/>
      <c r="O3" s="38"/>
      <c r="P3" s="38"/>
      <c r="Q3" s="38"/>
      <c r="R3" s="38"/>
      <c r="S3" s="213" t="s">
        <v>543</v>
      </c>
      <c r="T3" s="355">
        <f>+U59</f>
        <v>0</v>
      </c>
      <c r="U3" s="38"/>
      <c r="V3" s="38"/>
      <c r="W3" s="107"/>
      <c r="X3" s="107"/>
      <c r="Y3" s="107"/>
      <c r="Z3" s="107"/>
      <c r="AA3" s="107"/>
      <c r="AB3" s="107"/>
      <c r="AC3" s="107"/>
      <c r="AD3" s="107"/>
      <c r="AE3" s="38"/>
      <c r="AF3" s="38"/>
      <c r="AG3" s="38"/>
      <c r="AH3" s="38"/>
      <c r="AI3" s="38"/>
    </row>
    <row r="4" spans="1:35" ht="33.75" customHeight="1">
      <c r="A4" s="182" t="s">
        <v>382</v>
      </c>
      <c r="B4" s="374"/>
      <c r="C4" s="352"/>
      <c r="D4" s="38"/>
      <c r="E4" s="107"/>
      <c r="F4" s="107"/>
      <c r="G4" s="107"/>
      <c r="H4" s="107"/>
      <c r="I4" s="107"/>
      <c r="J4" s="107"/>
      <c r="K4" s="107"/>
      <c r="L4" s="107"/>
      <c r="M4" s="38"/>
      <c r="N4" s="38"/>
      <c r="O4" s="38"/>
      <c r="P4" s="38"/>
      <c r="Q4" s="38"/>
      <c r="R4" s="38"/>
      <c r="S4" s="213" t="s">
        <v>382</v>
      </c>
      <c r="T4" s="353">
        <f>+B4</f>
        <v>0</v>
      </c>
      <c r="U4" s="38"/>
      <c r="V4" s="38"/>
      <c r="W4" s="107"/>
      <c r="X4" s="107"/>
      <c r="Y4" s="107"/>
      <c r="Z4" s="107"/>
      <c r="AA4" s="107"/>
      <c r="AB4" s="107"/>
      <c r="AC4" s="107"/>
      <c r="AD4" s="107"/>
      <c r="AE4" s="38"/>
      <c r="AF4" s="38"/>
      <c r="AG4" s="38"/>
      <c r="AH4" s="38"/>
      <c r="AI4" s="38"/>
    </row>
    <row r="5" spans="1:35" s="2" customFormat="1" ht="33.75" customHeight="1">
      <c r="A5" s="183" t="s">
        <v>383</v>
      </c>
      <c r="B5" s="354">
        <f>+B2+B3+B4</f>
        <v>0</v>
      </c>
      <c r="C5" s="352"/>
      <c r="D5" s="39"/>
      <c r="E5" s="39"/>
      <c r="F5" s="39"/>
      <c r="G5" s="39"/>
      <c r="H5" s="39"/>
      <c r="I5" s="39"/>
      <c r="J5" s="39"/>
      <c r="K5" s="39"/>
      <c r="L5" s="39"/>
      <c r="M5" s="39"/>
      <c r="N5" s="39"/>
      <c r="O5" s="39"/>
      <c r="P5" s="39"/>
      <c r="Q5" s="39"/>
      <c r="R5" s="39"/>
      <c r="S5" s="214" t="s">
        <v>383</v>
      </c>
      <c r="T5" s="356">
        <f>+T2+T3+T4</f>
        <v>0</v>
      </c>
      <c r="U5" s="38"/>
      <c r="V5" s="39"/>
      <c r="W5" s="39"/>
      <c r="X5" s="39"/>
      <c r="Y5" s="39"/>
      <c r="Z5" s="39"/>
      <c r="AA5" s="39"/>
      <c r="AB5" s="39"/>
      <c r="AC5" s="39"/>
      <c r="AD5" s="39"/>
      <c r="AE5" s="39"/>
      <c r="AF5" s="39"/>
      <c r="AG5" s="39"/>
      <c r="AH5" s="39"/>
      <c r="AI5" s="39"/>
    </row>
    <row r="6" spans="1:35" ht="33.75" customHeight="1">
      <c r="A6" s="182" t="s">
        <v>384</v>
      </c>
      <c r="B6" s="351">
        <f>+'1 REGIME FONDIARIO'!I137</f>
        <v>0</v>
      </c>
      <c r="C6" s="352"/>
      <c r="D6" s="38"/>
      <c r="E6" s="38"/>
      <c r="F6" s="38"/>
      <c r="G6" s="38"/>
      <c r="H6" s="38"/>
      <c r="I6" s="38"/>
      <c r="J6" s="38"/>
      <c r="K6" s="38"/>
      <c r="L6" s="38"/>
      <c r="M6" s="38"/>
      <c r="N6" s="38"/>
      <c r="O6" s="38"/>
      <c r="P6" s="38"/>
      <c r="Q6" s="38"/>
      <c r="R6" s="38"/>
      <c r="S6" s="213" t="s">
        <v>384</v>
      </c>
      <c r="T6" s="355">
        <f>+'1 REGIME FONDIARIO'!AB137</f>
        <v>0</v>
      </c>
      <c r="U6" s="38"/>
      <c r="V6" s="38"/>
      <c r="W6" s="38"/>
      <c r="X6" s="38"/>
      <c r="Y6" s="38"/>
      <c r="Z6" s="38"/>
      <c r="AA6" s="38"/>
      <c r="AB6" s="38"/>
      <c r="AC6" s="38"/>
      <c r="AD6" s="38"/>
      <c r="AE6" s="38"/>
      <c r="AF6" s="38"/>
      <c r="AG6" s="38"/>
      <c r="AH6" s="38"/>
      <c r="AI6" s="38"/>
    </row>
    <row r="7" spans="1:35">
      <c r="A7" s="38"/>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row>
    <row r="8" spans="1:35">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row>
    <row r="9" spans="1:35" s="106" customFormat="1" ht="36" customHeight="1">
      <c r="A9" s="666" t="s">
        <v>547</v>
      </c>
      <c r="B9" s="666"/>
      <c r="C9" s="666"/>
      <c r="D9" s="666"/>
      <c r="E9" s="666"/>
      <c r="F9" s="666"/>
      <c r="G9" s="666"/>
      <c r="H9" s="666"/>
      <c r="I9" s="666"/>
      <c r="J9" s="666"/>
      <c r="K9" s="666"/>
      <c r="L9" s="666"/>
      <c r="M9" s="666"/>
      <c r="N9" s="666"/>
      <c r="O9" s="105"/>
      <c r="P9" s="105"/>
      <c r="Q9" s="105"/>
      <c r="R9" s="105"/>
      <c r="S9" s="666" t="s">
        <v>629</v>
      </c>
      <c r="T9" s="666"/>
      <c r="U9" s="666"/>
      <c r="V9" s="666"/>
      <c r="W9" s="666"/>
      <c r="X9" s="666"/>
      <c r="Y9" s="666"/>
      <c r="Z9" s="666"/>
      <c r="AA9" s="666"/>
      <c r="AB9" s="666"/>
      <c r="AC9" s="666"/>
      <c r="AD9" s="666"/>
      <c r="AE9" s="666"/>
      <c r="AF9" s="666"/>
      <c r="AG9" s="105"/>
      <c r="AH9" s="105"/>
      <c r="AI9" s="105"/>
    </row>
    <row r="10" spans="1:35" ht="18.75" customHeight="1">
      <c r="A10" s="667" t="s">
        <v>423</v>
      </c>
      <c r="B10" s="667"/>
      <c r="C10" s="667"/>
      <c r="D10" s="667"/>
      <c r="E10" s="667"/>
      <c r="F10" s="667"/>
      <c r="G10" s="667"/>
      <c r="H10" s="667"/>
      <c r="I10" s="667"/>
      <c r="J10" s="667"/>
      <c r="K10" s="667"/>
      <c r="L10" s="667"/>
      <c r="M10" s="667"/>
      <c r="N10" s="667"/>
      <c r="O10" s="38"/>
      <c r="P10" s="38"/>
      <c r="Q10" s="38"/>
      <c r="R10" s="38"/>
      <c r="S10" s="674" t="s">
        <v>423</v>
      </c>
      <c r="T10" s="674"/>
      <c r="U10" s="674"/>
      <c r="V10" s="674"/>
      <c r="W10" s="674"/>
      <c r="X10" s="674"/>
      <c r="Y10" s="674"/>
      <c r="Z10" s="674"/>
      <c r="AA10" s="674"/>
      <c r="AB10" s="674"/>
      <c r="AC10" s="674"/>
      <c r="AD10" s="674"/>
      <c r="AE10" s="674"/>
      <c r="AF10" s="674"/>
      <c r="AG10" s="38"/>
      <c r="AH10" s="38"/>
      <c r="AI10" s="38"/>
    </row>
    <row r="11" spans="1:35" ht="28.8">
      <c r="A11" s="631" t="s">
        <v>26</v>
      </c>
      <c r="B11" s="574" t="s">
        <v>24</v>
      </c>
      <c r="C11" s="631" t="s">
        <v>43</v>
      </c>
      <c r="D11" s="631" t="s">
        <v>44</v>
      </c>
      <c r="E11" s="631" t="s">
        <v>269</v>
      </c>
      <c r="F11" s="30" t="s">
        <v>25</v>
      </c>
      <c r="G11" s="30" t="s">
        <v>38</v>
      </c>
      <c r="H11" s="30" t="s">
        <v>39</v>
      </c>
      <c r="I11" s="30" t="s">
        <v>40</v>
      </c>
      <c r="J11" s="30" t="s">
        <v>41</v>
      </c>
      <c r="K11" s="30" t="s">
        <v>42</v>
      </c>
      <c r="L11" s="22" t="s">
        <v>320</v>
      </c>
      <c r="M11" s="30" t="s">
        <v>401</v>
      </c>
      <c r="N11" s="611" t="s">
        <v>399</v>
      </c>
      <c r="O11" s="38"/>
      <c r="P11" s="38"/>
      <c r="Q11" s="38"/>
      <c r="R11" s="38"/>
      <c r="S11" s="675" t="s">
        <v>26</v>
      </c>
      <c r="T11" s="572" t="s">
        <v>24</v>
      </c>
      <c r="U11" s="675" t="s">
        <v>43</v>
      </c>
      <c r="V11" s="675" t="s">
        <v>44</v>
      </c>
      <c r="W11" s="675" t="s">
        <v>269</v>
      </c>
      <c r="X11" s="152" t="s">
        <v>25</v>
      </c>
      <c r="Y11" s="152" t="s">
        <v>38</v>
      </c>
      <c r="Z11" s="152" t="s">
        <v>39</v>
      </c>
      <c r="AA11" s="152" t="s">
        <v>40</v>
      </c>
      <c r="AB11" s="152" t="s">
        <v>41</v>
      </c>
      <c r="AC11" s="152" t="s">
        <v>42</v>
      </c>
      <c r="AD11" s="89" t="s">
        <v>320</v>
      </c>
      <c r="AE11" s="152" t="s">
        <v>401</v>
      </c>
      <c r="AF11" s="644" t="s">
        <v>399</v>
      </c>
      <c r="AG11" s="38"/>
      <c r="AH11" s="38"/>
      <c r="AI11" s="38"/>
    </row>
    <row r="12" spans="1:35" ht="28.5" customHeight="1">
      <c r="A12" s="632"/>
      <c r="B12" s="575"/>
      <c r="C12" s="632"/>
      <c r="D12" s="632"/>
      <c r="E12" s="632"/>
      <c r="F12" s="31" t="s">
        <v>32</v>
      </c>
      <c r="G12" s="31" t="s">
        <v>33</v>
      </c>
      <c r="H12" s="31" t="s">
        <v>34</v>
      </c>
      <c r="I12" s="31" t="s">
        <v>35</v>
      </c>
      <c r="J12" s="31" t="s">
        <v>36</v>
      </c>
      <c r="K12" s="31" t="s">
        <v>37</v>
      </c>
      <c r="L12" s="31" t="s">
        <v>317</v>
      </c>
      <c r="M12" s="31" t="s">
        <v>318</v>
      </c>
      <c r="N12" s="612"/>
      <c r="O12" s="38"/>
      <c r="P12" s="38"/>
      <c r="Q12" s="38"/>
      <c r="R12" s="38"/>
      <c r="S12" s="676"/>
      <c r="T12" s="573"/>
      <c r="U12" s="676"/>
      <c r="V12" s="676"/>
      <c r="W12" s="676"/>
      <c r="X12" s="150" t="s">
        <v>32</v>
      </c>
      <c r="Y12" s="150" t="s">
        <v>33</v>
      </c>
      <c r="Z12" s="150" t="s">
        <v>34</v>
      </c>
      <c r="AA12" s="150" t="s">
        <v>35</v>
      </c>
      <c r="AB12" s="150" t="s">
        <v>36</v>
      </c>
      <c r="AC12" s="150" t="s">
        <v>37</v>
      </c>
      <c r="AD12" s="150" t="s">
        <v>317</v>
      </c>
      <c r="AE12" s="150" t="s">
        <v>318</v>
      </c>
      <c r="AF12" s="645"/>
      <c r="AG12" s="38"/>
      <c r="AH12" s="38"/>
      <c r="AI12" s="38"/>
    </row>
    <row r="13" spans="1:35" s="7" customFormat="1" ht="30" customHeight="1">
      <c r="A13" s="4"/>
      <c r="B13" s="3"/>
      <c r="C13" s="3"/>
      <c r="D13" s="3"/>
      <c r="E13" s="3"/>
      <c r="F13" s="3"/>
      <c r="G13" s="3"/>
      <c r="H13" s="3"/>
      <c r="I13" s="3"/>
      <c r="J13" s="375">
        <f t="shared" ref="J13:J29" si="0">F13*G13*H13*I13</f>
        <v>0</v>
      </c>
      <c r="K13" s="375">
        <f t="shared" ref="K13:K29" si="1">J13/8</f>
        <v>0</v>
      </c>
      <c r="L13" s="376"/>
      <c r="M13" s="75">
        <f t="shared" ref="M13:M29" si="2">L13*F13</f>
        <v>0</v>
      </c>
      <c r="N13" s="597"/>
      <c r="O13" s="85"/>
      <c r="P13" s="85"/>
      <c r="Q13" s="85"/>
      <c r="R13" s="85"/>
      <c r="S13" s="27"/>
      <c r="T13" s="3"/>
      <c r="U13" s="3"/>
      <c r="V13" s="3"/>
      <c r="W13" s="3"/>
      <c r="X13" s="3"/>
      <c r="Y13" s="3"/>
      <c r="Z13" s="3"/>
      <c r="AA13" s="3"/>
      <c r="AB13" s="377">
        <f t="shared" ref="AB13:AB29" si="3">X13*Y13*Z13*AA13</f>
        <v>0</v>
      </c>
      <c r="AC13" s="377">
        <f t="shared" ref="AC13:AC29" si="4">AB13/8</f>
        <v>0</v>
      </c>
      <c r="AD13" s="66"/>
      <c r="AE13" s="76">
        <f t="shared" ref="AE13:AE29" si="5">AD13*X13</f>
        <v>0</v>
      </c>
      <c r="AF13" s="597"/>
      <c r="AG13" s="85"/>
      <c r="AH13" s="85"/>
      <c r="AI13" s="85"/>
    </row>
    <row r="14" spans="1:35" s="7" customFormat="1" ht="30" customHeight="1">
      <c r="A14" s="4"/>
      <c r="B14" s="3"/>
      <c r="C14" s="3"/>
      <c r="D14" s="3"/>
      <c r="E14" s="3"/>
      <c r="F14" s="3"/>
      <c r="G14" s="3"/>
      <c r="H14" s="3"/>
      <c r="I14" s="3"/>
      <c r="J14" s="375">
        <f t="shared" si="0"/>
        <v>0</v>
      </c>
      <c r="K14" s="375">
        <f t="shared" si="1"/>
        <v>0</v>
      </c>
      <c r="L14" s="376"/>
      <c r="M14" s="75">
        <f t="shared" si="2"/>
        <v>0</v>
      </c>
      <c r="N14" s="598"/>
      <c r="O14" s="85"/>
      <c r="P14" s="85"/>
      <c r="Q14" s="85"/>
      <c r="R14" s="85"/>
      <c r="S14" s="27"/>
      <c r="T14" s="3"/>
      <c r="U14" s="3"/>
      <c r="V14" s="3"/>
      <c r="W14" s="3"/>
      <c r="X14" s="3"/>
      <c r="Y14" s="3"/>
      <c r="Z14" s="3"/>
      <c r="AA14" s="3"/>
      <c r="AB14" s="377">
        <f t="shared" si="3"/>
        <v>0</v>
      </c>
      <c r="AC14" s="377">
        <f t="shared" si="4"/>
        <v>0</v>
      </c>
      <c r="AD14" s="66"/>
      <c r="AE14" s="76">
        <f t="shared" si="5"/>
        <v>0</v>
      </c>
      <c r="AF14" s="598"/>
      <c r="AG14" s="85"/>
      <c r="AH14" s="85"/>
      <c r="AI14" s="85"/>
    </row>
    <row r="15" spans="1:35" s="7" customFormat="1" ht="30" customHeight="1">
      <c r="A15" s="4"/>
      <c r="B15" s="3"/>
      <c r="C15" s="3"/>
      <c r="D15" s="3"/>
      <c r="E15" s="3"/>
      <c r="F15" s="3"/>
      <c r="G15" s="3"/>
      <c r="H15" s="3"/>
      <c r="I15" s="3"/>
      <c r="J15" s="375">
        <f t="shared" si="0"/>
        <v>0</v>
      </c>
      <c r="K15" s="375">
        <f t="shared" si="1"/>
        <v>0</v>
      </c>
      <c r="L15" s="376"/>
      <c r="M15" s="75">
        <f t="shared" si="2"/>
        <v>0</v>
      </c>
      <c r="N15" s="598"/>
      <c r="O15" s="85"/>
      <c r="P15" s="85"/>
      <c r="Q15" s="85"/>
      <c r="R15" s="85"/>
      <c r="S15" s="27"/>
      <c r="T15" s="3"/>
      <c r="U15" s="3"/>
      <c r="V15" s="3"/>
      <c r="W15" s="3"/>
      <c r="X15" s="3"/>
      <c r="Y15" s="3"/>
      <c r="Z15" s="3"/>
      <c r="AA15" s="3"/>
      <c r="AB15" s="377">
        <f t="shared" si="3"/>
        <v>0</v>
      </c>
      <c r="AC15" s="377">
        <f t="shared" si="4"/>
        <v>0</v>
      </c>
      <c r="AD15" s="66"/>
      <c r="AE15" s="76">
        <f t="shared" si="5"/>
        <v>0</v>
      </c>
      <c r="AF15" s="598"/>
      <c r="AG15" s="85"/>
      <c r="AH15" s="85"/>
      <c r="AI15" s="85"/>
    </row>
    <row r="16" spans="1:35" s="7" customFormat="1" ht="30" customHeight="1">
      <c r="A16" s="4"/>
      <c r="B16" s="3"/>
      <c r="C16" s="3"/>
      <c r="D16" s="3"/>
      <c r="E16" s="3"/>
      <c r="F16" s="3"/>
      <c r="G16" s="3"/>
      <c r="H16" s="3"/>
      <c r="I16" s="3"/>
      <c r="J16" s="375">
        <f t="shared" si="0"/>
        <v>0</v>
      </c>
      <c r="K16" s="375">
        <f t="shared" si="1"/>
        <v>0</v>
      </c>
      <c r="L16" s="376"/>
      <c r="M16" s="75">
        <f t="shared" si="2"/>
        <v>0</v>
      </c>
      <c r="N16" s="598"/>
      <c r="O16" s="85"/>
      <c r="P16" s="85"/>
      <c r="Q16" s="85"/>
      <c r="R16" s="85"/>
      <c r="S16" s="27"/>
      <c r="T16" s="3"/>
      <c r="U16" s="3"/>
      <c r="V16" s="3"/>
      <c r="W16" s="3"/>
      <c r="X16" s="3"/>
      <c r="Y16" s="3"/>
      <c r="Z16" s="3"/>
      <c r="AA16" s="3"/>
      <c r="AB16" s="377">
        <f t="shared" si="3"/>
        <v>0</v>
      </c>
      <c r="AC16" s="377">
        <f t="shared" si="4"/>
        <v>0</v>
      </c>
      <c r="AD16" s="66"/>
      <c r="AE16" s="76">
        <f t="shared" si="5"/>
        <v>0</v>
      </c>
      <c r="AF16" s="598"/>
      <c r="AG16" s="85"/>
      <c r="AH16" s="85"/>
      <c r="AI16" s="85"/>
    </row>
    <row r="17" spans="1:35" s="7" customFormat="1" ht="30" customHeight="1">
      <c r="A17" s="4"/>
      <c r="B17" s="3"/>
      <c r="C17" s="3"/>
      <c r="D17" s="3"/>
      <c r="E17" s="3"/>
      <c r="F17" s="3"/>
      <c r="G17" s="3"/>
      <c r="H17" s="3"/>
      <c r="I17" s="3"/>
      <c r="J17" s="375">
        <f t="shared" si="0"/>
        <v>0</v>
      </c>
      <c r="K17" s="375">
        <f t="shared" si="1"/>
        <v>0</v>
      </c>
      <c r="L17" s="376"/>
      <c r="M17" s="75">
        <f t="shared" si="2"/>
        <v>0</v>
      </c>
      <c r="N17" s="598"/>
      <c r="O17" s="85"/>
      <c r="P17" s="85"/>
      <c r="Q17" s="85"/>
      <c r="R17" s="85"/>
      <c r="S17" s="27"/>
      <c r="T17" s="3"/>
      <c r="U17" s="3"/>
      <c r="V17" s="3"/>
      <c r="W17" s="3"/>
      <c r="X17" s="3"/>
      <c r="Y17" s="3"/>
      <c r="Z17" s="3"/>
      <c r="AA17" s="3"/>
      <c r="AB17" s="377">
        <f t="shared" si="3"/>
        <v>0</v>
      </c>
      <c r="AC17" s="377">
        <f t="shared" si="4"/>
        <v>0</v>
      </c>
      <c r="AD17" s="376"/>
      <c r="AE17" s="76">
        <f t="shared" si="5"/>
        <v>0</v>
      </c>
      <c r="AF17" s="598"/>
      <c r="AG17" s="85"/>
      <c r="AH17" s="85"/>
      <c r="AI17" s="85"/>
    </row>
    <row r="18" spans="1:35" s="7" customFormat="1" ht="30" customHeight="1">
      <c r="A18" s="4"/>
      <c r="B18" s="3"/>
      <c r="C18" s="3"/>
      <c r="D18" s="3"/>
      <c r="E18" s="3"/>
      <c r="F18" s="3"/>
      <c r="G18" s="3"/>
      <c r="H18" s="3"/>
      <c r="I18" s="3"/>
      <c r="J18" s="375">
        <f t="shared" si="0"/>
        <v>0</v>
      </c>
      <c r="K18" s="375">
        <f t="shared" si="1"/>
        <v>0</v>
      </c>
      <c r="L18" s="376"/>
      <c r="M18" s="75">
        <f t="shared" si="2"/>
        <v>0</v>
      </c>
      <c r="N18" s="598"/>
      <c r="O18" s="85"/>
      <c r="P18" s="85"/>
      <c r="Q18" s="85"/>
      <c r="R18" s="85"/>
      <c r="S18" s="27"/>
      <c r="T18" s="3"/>
      <c r="U18" s="3"/>
      <c r="V18" s="3"/>
      <c r="W18" s="3"/>
      <c r="X18" s="3"/>
      <c r="Y18" s="3"/>
      <c r="Z18" s="3"/>
      <c r="AA18" s="3"/>
      <c r="AB18" s="377">
        <f t="shared" si="3"/>
        <v>0</v>
      </c>
      <c r="AC18" s="377">
        <f t="shared" si="4"/>
        <v>0</v>
      </c>
      <c r="AD18" s="66"/>
      <c r="AE18" s="76">
        <f t="shared" si="5"/>
        <v>0</v>
      </c>
      <c r="AF18" s="598"/>
      <c r="AG18" s="85"/>
      <c r="AH18" s="85"/>
      <c r="AI18" s="85"/>
    </row>
    <row r="19" spans="1:35" s="7" customFormat="1" ht="30" customHeight="1">
      <c r="A19" s="4"/>
      <c r="B19" s="3"/>
      <c r="C19" s="3"/>
      <c r="D19" s="3"/>
      <c r="E19" s="3"/>
      <c r="F19" s="3"/>
      <c r="G19" s="3"/>
      <c r="H19" s="3"/>
      <c r="I19" s="3"/>
      <c r="J19" s="375">
        <f t="shared" si="0"/>
        <v>0</v>
      </c>
      <c r="K19" s="375">
        <f t="shared" si="1"/>
        <v>0</v>
      </c>
      <c r="L19" s="376"/>
      <c r="M19" s="75">
        <f t="shared" si="2"/>
        <v>0</v>
      </c>
      <c r="N19" s="598"/>
      <c r="O19" s="85"/>
      <c r="P19" s="85"/>
      <c r="Q19" s="85"/>
      <c r="R19" s="85"/>
      <c r="S19" s="27"/>
      <c r="T19" s="3"/>
      <c r="U19" s="3"/>
      <c r="V19" s="3"/>
      <c r="W19" s="3"/>
      <c r="X19" s="3"/>
      <c r="Y19" s="3"/>
      <c r="Z19" s="3"/>
      <c r="AA19" s="3"/>
      <c r="AB19" s="377">
        <f t="shared" si="3"/>
        <v>0</v>
      </c>
      <c r="AC19" s="377">
        <f t="shared" si="4"/>
        <v>0</v>
      </c>
      <c r="AD19" s="66"/>
      <c r="AE19" s="76">
        <f t="shared" si="5"/>
        <v>0</v>
      </c>
      <c r="AF19" s="598"/>
      <c r="AG19" s="85"/>
      <c r="AH19" s="85"/>
      <c r="AI19" s="85"/>
    </row>
    <row r="20" spans="1:35" s="7" customFormat="1" ht="30" customHeight="1">
      <c r="A20" s="4"/>
      <c r="B20" s="3"/>
      <c r="C20" s="3"/>
      <c r="D20" s="3"/>
      <c r="E20" s="3"/>
      <c r="F20" s="3"/>
      <c r="G20" s="3"/>
      <c r="H20" s="3"/>
      <c r="I20" s="3"/>
      <c r="J20" s="375">
        <f t="shared" si="0"/>
        <v>0</v>
      </c>
      <c r="K20" s="375">
        <f t="shared" si="1"/>
        <v>0</v>
      </c>
      <c r="L20" s="66"/>
      <c r="M20" s="75">
        <f t="shared" si="2"/>
        <v>0</v>
      </c>
      <c r="N20" s="598"/>
      <c r="O20" s="85"/>
      <c r="P20" s="85"/>
      <c r="Q20" s="85"/>
      <c r="R20" s="85"/>
      <c r="S20" s="27"/>
      <c r="T20" s="3"/>
      <c r="U20" s="3"/>
      <c r="V20" s="3"/>
      <c r="W20" s="3"/>
      <c r="X20" s="3"/>
      <c r="Y20" s="3"/>
      <c r="Z20" s="3"/>
      <c r="AA20" s="3"/>
      <c r="AB20" s="377">
        <f t="shared" si="3"/>
        <v>0</v>
      </c>
      <c r="AC20" s="377">
        <f t="shared" si="4"/>
        <v>0</v>
      </c>
      <c r="AD20" s="66"/>
      <c r="AE20" s="76">
        <f t="shared" si="5"/>
        <v>0</v>
      </c>
      <c r="AF20" s="598"/>
      <c r="AG20" s="85"/>
      <c r="AH20" s="85"/>
      <c r="AI20" s="85"/>
    </row>
    <row r="21" spans="1:35" s="7" customFormat="1" ht="30" customHeight="1">
      <c r="A21" s="4"/>
      <c r="B21" s="3"/>
      <c r="C21" s="3"/>
      <c r="D21" s="3"/>
      <c r="E21" s="4"/>
      <c r="F21" s="3"/>
      <c r="G21" s="3"/>
      <c r="H21" s="3"/>
      <c r="I21" s="3"/>
      <c r="J21" s="375">
        <f t="shared" si="0"/>
        <v>0</v>
      </c>
      <c r="K21" s="375">
        <f t="shared" si="1"/>
        <v>0</v>
      </c>
      <c r="L21" s="66"/>
      <c r="M21" s="75">
        <f t="shared" si="2"/>
        <v>0</v>
      </c>
      <c r="N21" s="598"/>
      <c r="O21" s="85"/>
      <c r="P21" s="85"/>
      <c r="Q21" s="85"/>
      <c r="R21" s="85"/>
      <c r="S21" s="27"/>
      <c r="T21" s="3"/>
      <c r="U21" s="3"/>
      <c r="V21" s="3"/>
      <c r="W21" s="3"/>
      <c r="X21" s="3"/>
      <c r="Y21" s="3"/>
      <c r="Z21" s="3"/>
      <c r="AA21" s="3"/>
      <c r="AB21" s="377">
        <f t="shared" si="3"/>
        <v>0</v>
      </c>
      <c r="AC21" s="377">
        <f t="shared" si="4"/>
        <v>0</v>
      </c>
      <c r="AD21" s="66"/>
      <c r="AE21" s="76">
        <f t="shared" si="5"/>
        <v>0</v>
      </c>
      <c r="AF21" s="598"/>
      <c r="AG21" s="85"/>
      <c r="AH21" s="85"/>
      <c r="AI21" s="85"/>
    </row>
    <row r="22" spans="1:35" s="7" customFormat="1" ht="30" customHeight="1">
      <c r="A22" s="4"/>
      <c r="B22" s="3"/>
      <c r="C22" s="3"/>
      <c r="D22" s="3"/>
      <c r="E22" s="4"/>
      <c r="F22" s="3"/>
      <c r="G22" s="3"/>
      <c r="H22" s="3"/>
      <c r="I22" s="3"/>
      <c r="J22" s="375">
        <f t="shared" si="0"/>
        <v>0</v>
      </c>
      <c r="K22" s="375">
        <f t="shared" si="1"/>
        <v>0</v>
      </c>
      <c r="L22" s="66"/>
      <c r="M22" s="75">
        <f t="shared" si="2"/>
        <v>0</v>
      </c>
      <c r="N22" s="598"/>
      <c r="O22" s="85"/>
      <c r="P22" s="85"/>
      <c r="Q22" s="85"/>
      <c r="R22" s="85"/>
      <c r="S22" s="27"/>
      <c r="T22" s="3"/>
      <c r="U22" s="3"/>
      <c r="V22" s="3"/>
      <c r="W22" s="3"/>
      <c r="X22" s="3"/>
      <c r="Y22" s="3"/>
      <c r="Z22" s="3"/>
      <c r="AA22" s="3"/>
      <c r="AB22" s="377">
        <f t="shared" si="3"/>
        <v>0</v>
      </c>
      <c r="AC22" s="377">
        <f t="shared" si="4"/>
        <v>0</v>
      </c>
      <c r="AD22" s="66"/>
      <c r="AE22" s="76">
        <f t="shared" si="5"/>
        <v>0</v>
      </c>
      <c r="AF22" s="598"/>
      <c r="AG22" s="85"/>
      <c r="AH22" s="85"/>
      <c r="AI22" s="85"/>
    </row>
    <row r="23" spans="1:35" s="7" customFormat="1" ht="30" customHeight="1">
      <c r="A23" s="4"/>
      <c r="B23" s="3"/>
      <c r="C23" s="3"/>
      <c r="D23" s="3"/>
      <c r="E23" s="4"/>
      <c r="F23" s="3"/>
      <c r="G23" s="3"/>
      <c r="H23" s="3"/>
      <c r="I23" s="3"/>
      <c r="J23" s="375">
        <f t="shared" si="0"/>
        <v>0</v>
      </c>
      <c r="K23" s="375">
        <f t="shared" si="1"/>
        <v>0</v>
      </c>
      <c r="L23" s="66"/>
      <c r="M23" s="75">
        <f t="shared" si="2"/>
        <v>0</v>
      </c>
      <c r="N23" s="598"/>
      <c r="O23" s="85"/>
      <c r="P23" s="85"/>
      <c r="Q23" s="85"/>
      <c r="R23" s="85"/>
      <c r="S23" s="27"/>
      <c r="T23" s="3"/>
      <c r="U23" s="3"/>
      <c r="V23" s="3"/>
      <c r="W23" s="3"/>
      <c r="X23" s="3"/>
      <c r="Y23" s="3"/>
      <c r="Z23" s="3"/>
      <c r="AA23" s="3"/>
      <c r="AB23" s="377">
        <f t="shared" si="3"/>
        <v>0</v>
      </c>
      <c r="AC23" s="377">
        <f t="shared" si="4"/>
        <v>0</v>
      </c>
      <c r="AD23" s="66"/>
      <c r="AE23" s="76">
        <f t="shared" si="5"/>
        <v>0</v>
      </c>
      <c r="AF23" s="598"/>
      <c r="AG23" s="85"/>
      <c r="AH23" s="85"/>
      <c r="AI23" s="85"/>
    </row>
    <row r="24" spans="1:35" s="7" customFormat="1" ht="30" customHeight="1">
      <c r="A24" s="4"/>
      <c r="B24" s="3"/>
      <c r="C24" s="3"/>
      <c r="D24" s="3"/>
      <c r="E24" s="4"/>
      <c r="F24" s="3"/>
      <c r="G24" s="3"/>
      <c r="H24" s="3"/>
      <c r="I24" s="3"/>
      <c r="J24" s="375">
        <f t="shared" si="0"/>
        <v>0</v>
      </c>
      <c r="K24" s="375">
        <f t="shared" si="1"/>
        <v>0</v>
      </c>
      <c r="L24" s="66"/>
      <c r="M24" s="75">
        <f t="shared" si="2"/>
        <v>0</v>
      </c>
      <c r="N24" s="598"/>
      <c r="O24" s="85"/>
      <c r="P24" s="85"/>
      <c r="Q24" s="85"/>
      <c r="R24" s="85"/>
      <c r="S24" s="27"/>
      <c r="T24" s="3"/>
      <c r="U24" s="3"/>
      <c r="V24" s="3"/>
      <c r="W24" s="3"/>
      <c r="X24" s="3"/>
      <c r="Y24" s="3"/>
      <c r="Z24" s="3"/>
      <c r="AA24" s="3"/>
      <c r="AB24" s="377">
        <f t="shared" si="3"/>
        <v>0</v>
      </c>
      <c r="AC24" s="377">
        <f t="shared" si="4"/>
        <v>0</v>
      </c>
      <c r="AD24" s="66"/>
      <c r="AE24" s="76">
        <f t="shared" si="5"/>
        <v>0</v>
      </c>
      <c r="AF24" s="598"/>
      <c r="AG24" s="85"/>
      <c r="AH24" s="85"/>
      <c r="AI24" s="85"/>
    </row>
    <row r="25" spans="1:35" s="7" customFormat="1" ht="30" customHeight="1">
      <c r="A25" s="4"/>
      <c r="B25" s="3"/>
      <c r="C25" s="3"/>
      <c r="D25" s="3"/>
      <c r="E25" s="4"/>
      <c r="F25" s="3"/>
      <c r="G25" s="3"/>
      <c r="H25" s="3"/>
      <c r="I25" s="3"/>
      <c r="J25" s="375">
        <f t="shared" si="0"/>
        <v>0</v>
      </c>
      <c r="K25" s="375">
        <f t="shared" si="1"/>
        <v>0</v>
      </c>
      <c r="L25" s="66"/>
      <c r="M25" s="75">
        <f t="shared" si="2"/>
        <v>0</v>
      </c>
      <c r="N25" s="598"/>
      <c r="O25" s="85"/>
      <c r="P25" s="85"/>
      <c r="Q25" s="85"/>
      <c r="R25" s="85"/>
      <c r="S25" s="27"/>
      <c r="T25" s="3"/>
      <c r="U25" s="3"/>
      <c r="V25" s="3"/>
      <c r="W25" s="3"/>
      <c r="X25" s="3"/>
      <c r="Y25" s="3"/>
      <c r="Z25" s="3"/>
      <c r="AA25" s="3"/>
      <c r="AB25" s="377">
        <f t="shared" si="3"/>
        <v>0</v>
      </c>
      <c r="AC25" s="377">
        <f t="shared" si="4"/>
        <v>0</v>
      </c>
      <c r="AD25" s="66"/>
      <c r="AE25" s="76">
        <f t="shared" si="5"/>
        <v>0</v>
      </c>
      <c r="AF25" s="598"/>
      <c r="AG25" s="85"/>
      <c r="AH25" s="85"/>
      <c r="AI25" s="85"/>
    </row>
    <row r="26" spans="1:35" s="7" customFormat="1" ht="30" customHeight="1">
      <c r="A26" s="4"/>
      <c r="B26" s="3"/>
      <c r="C26" s="3"/>
      <c r="D26" s="3"/>
      <c r="E26" s="4"/>
      <c r="F26" s="3"/>
      <c r="G26" s="3"/>
      <c r="H26" s="3"/>
      <c r="I26" s="3"/>
      <c r="J26" s="375">
        <f t="shared" si="0"/>
        <v>0</v>
      </c>
      <c r="K26" s="375">
        <f t="shared" si="1"/>
        <v>0</v>
      </c>
      <c r="L26" s="66"/>
      <c r="M26" s="75">
        <f t="shared" si="2"/>
        <v>0</v>
      </c>
      <c r="N26" s="598"/>
      <c r="O26" s="85"/>
      <c r="P26" s="85"/>
      <c r="Q26" s="85"/>
      <c r="R26" s="85"/>
      <c r="S26" s="27"/>
      <c r="T26" s="3"/>
      <c r="U26" s="3"/>
      <c r="V26" s="3"/>
      <c r="W26" s="3"/>
      <c r="X26" s="3"/>
      <c r="Y26" s="3"/>
      <c r="Z26" s="3"/>
      <c r="AA26" s="3"/>
      <c r="AB26" s="377">
        <f t="shared" si="3"/>
        <v>0</v>
      </c>
      <c r="AC26" s="377">
        <f t="shared" si="4"/>
        <v>0</v>
      </c>
      <c r="AD26" s="66"/>
      <c r="AE26" s="76">
        <f t="shared" si="5"/>
        <v>0</v>
      </c>
      <c r="AF26" s="598"/>
      <c r="AG26" s="85"/>
      <c r="AH26" s="85"/>
      <c r="AI26" s="85"/>
    </row>
    <row r="27" spans="1:35" s="7" customFormat="1" ht="30" customHeight="1">
      <c r="A27" s="4"/>
      <c r="B27" s="3"/>
      <c r="C27" s="3"/>
      <c r="D27" s="3"/>
      <c r="E27" s="4"/>
      <c r="F27" s="3"/>
      <c r="G27" s="3"/>
      <c r="H27" s="3"/>
      <c r="I27" s="3"/>
      <c r="J27" s="375">
        <f t="shared" si="0"/>
        <v>0</v>
      </c>
      <c r="K27" s="375">
        <f t="shared" si="1"/>
        <v>0</v>
      </c>
      <c r="L27" s="66"/>
      <c r="M27" s="75">
        <f t="shared" si="2"/>
        <v>0</v>
      </c>
      <c r="N27" s="598"/>
      <c r="O27" s="85"/>
      <c r="P27" s="85"/>
      <c r="Q27" s="85"/>
      <c r="R27" s="85"/>
      <c r="S27" s="27"/>
      <c r="T27" s="3"/>
      <c r="U27" s="3"/>
      <c r="V27" s="3"/>
      <c r="W27" s="3"/>
      <c r="X27" s="3"/>
      <c r="Y27" s="3"/>
      <c r="Z27" s="3"/>
      <c r="AA27" s="3"/>
      <c r="AB27" s="377">
        <f t="shared" si="3"/>
        <v>0</v>
      </c>
      <c r="AC27" s="377">
        <f t="shared" si="4"/>
        <v>0</v>
      </c>
      <c r="AD27" s="66"/>
      <c r="AE27" s="76">
        <f t="shared" si="5"/>
        <v>0</v>
      </c>
      <c r="AF27" s="598"/>
      <c r="AG27" s="85"/>
      <c r="AH27" s="85"/>
      <c r="AI27" s="85"/>
    </row>
    <row r="28" spans="1:35" s="7" customFormat="1" ht="30" customHeight="1">
      <c r="A28" s="4"/>
      <c r="B28" s="3"/>
      <c r="C28" s="3"/>
      <c r="D28" s="3"/>
      <c r="E28" s="4"/>
      <c r="F28" s="3"/>
      <c r="G28" s="3"/>
      <c r="H28" s="3"/>
      <c r="I28" s="3"/>
      <c r="J28" s="375">
        <f t="shared" si="0"/>
        <v>0</v>
      </c>
      <c r="K28" s="375">
        <f t="shared" si="1"/>
        <v>0</v>
      </c>
      <c r="L28" s="66"/>
      <c r="M28" s="75">
        <f t="shared" si="2"/>
        <v>0</v>
      </c>
      <c r="N28" s="598"/>
      <c r="O28" s="85"/>
      <c r="P28" s="85"/>
      <c r="Q28" s="85"/>
      <c r="R28" s="85"/>
      <c r="S28" s="27"/>
      <c r="T28" s="3"/>
      <c r="U28" s="3"/>
      <c r="V28" s="3"/>
      <c r="W28" s="3"/>
      <c r="X28" s="3"/>
      <c r="Y28" s="3"/>
      <c r="Z28" s="3"/>
      <c r="AA28" s="3"/>
      <c r="AB28" s="377">
        <f t="shared" si="3"/>
        <v>0</v>
      </c>
      <c r="AC28" s="377">
        <f t="shared" si="4"/>
        <v>0</v>
      </c>
      <c r="AD28" s="66"/>
      <c r="AE28" s="76">
        <f t="shared" si="5"/>
        <v>0</v>
      </c>
      <c r="AF28" s="598"/>
      <c r="AG28" s="85"/>
      <c r="AH28" s="85"/>
      <c r="AI28" s="85"/>
    </row>
    <row r="29" spans="1:35" s="7" customFormat="1" ht="30" customHeight="1">
      <c r="A29" s="4"/>
      <c r="B29" s="3"/>
      <c r="C29" s="3"/>
      <c r="D29" s="3"/>
      <c r="E29" s="4"/>
      <c r="F29" s="3"/>
      <c r="G29" s="3"/>
      <c r="H29" s="3"/>
      <c r="I29" s="3"/>
      <c r="J29" s="375">
        <f t="shared" si="0"/>
        <v>0</v>
      </c>
      <c r="K29" s="375">
        <f t="shared" si="1"/>
        <v>0</v>
      </c>
      <c r="L29" s="66"/>
      <c r="M29" s="75">
        <f t="shared" si="2"/>
        <v>0</v>
      </c>
      <c r="N29" s="599"/>
      <c r="O29" s="85"/>
      <c r="P29" s="85"/>
      <c r="Q29" s="85"/>
      <c r="R29" s="85"/>
      <c r="S29" s="27"/>
      <c r="T29" s="3"/>
      <c r="U29" s="3"/>
      <c r="V29" s="3"/>
      <c r="W29" s="3"/>
      <c r="X29" s="3"/>
      <c r="Y29" s="3"/>
      <c r="Z29" s="3"/>
      <c r="AA29" s="3"/>
      <c r="AB29" s="377">
        <f t="shared" si="3"/>
        <v>0</v>
      </c>
      <c r="AC29" s="377">
        <f t="shared" si="4"/>
        <v>0</v>
      </c>
      <c r="AD29" s="66"/>
      <c r="AE29" s="76">
        <f t="shared" si="5"/>
        <v>0</v>
      </c>
      <c r="AF29" s="599"/>
      <c r="AG29" s="85"/>
      <c r="AH29" s="85"/>
      <c r="AI29" s="85"/>
    </row>
    <row r="30" spans="1:35" s="2" customFormat="1" ht="18.75" customHeight="1">
      <c r="A30" s="601" t="s">
        <v>270</v>
      </c>
      <c r="B30" s="602"/>
      <c r="C30" s="602"/>
      <c r="D30" s="602"/>
      <c r="E30" s="603"/>
      <c r="F30" s="132">
        <f t="shared" ref="F30:K30" si="6">SUBTOTAL(9,F13:F29)</f>
        <v>0</v>
      </c>
      <c r="G30" s="132">
        <f t="shared" si="6"/>
        <v>0</v>
      </c>
      <c r="H30" s="132">
        <f t="shared" si="6"/>
        <v>0</v>
      </c>
      <c r="I30" s="132">
        <f t="shared" si="6"/>
        <v>0</v>
      </c>
      <c r="J30" s="132">
        <f t="shared" si="6"/>
        <v>0</v>
      </c>
      <c r="K30" s="132">
        <f t="shared" si="6"/>
        <v>0</v>
      </c>
      <c r="L30" s="132" t="s">
        <v>313</v>
      </c>
      <c r="M30" s="132">
        <f>SUBTOTAL(9,M13:M29)</f>
        <v>0</v>
      </c>
      <c r="N30" s="158">
        <f>+N13</f>
        <v>0</v>
      </c>
      <c r="O30" s="38"/>
      <c r="P30" s="38"/>
      <c r="Q30" s="39"/>
      <c r="R30" s="39"/>
      <c r="S30" s="640" t="s">
        <v>270</v>
      </c>
      <c r="T30" s="641"/>
      <c r="U30" s="641"/>
      <c r="V30" s="641"/>
      <c r="W30" s="642"/>
      <c r="X30" s="395">
        <f>SUM(X13:X29)</f>
        <v>0</v>
      </c>
      <c r="Y30" s="395" t="s">
        <v>313</v>
      </c>
      <c r="Z30" s="165">
        <f t="shared" ref="Z30" si="7">SUBTOTAL(9,Z13:Z29)</f>
        <v>0</v>
      </c>
      <c r="AA30" s="165" t="s">
        <v>313</v>
      </c>
      <c r="AB30" s="165">
        <f t="shared" ref="AB30:AC30" si="8">SUBTOTAL(9,AB13:AB29)</f>
        <v>0</v>
      </c>
      <c r="AC30" s="165">
        <f t="shared" si="8"/>
        <v>0</v>
      </c>
      <c r="AD30" s="165" t="s">
        <v>313</v>
      </c>
      <c r="AE30" s="165">
        <f>SUBTOTAL(9,AE13:AE29)</f>
        <v>0</v>
      </c>
      <c r="AF30" s="232">
        <f>+AF13</f>
        <v>0</v>
      </c>
      <c r="AG30" s="38"/>
      <c r="AH30" s="38"/>
      <c r="AI30" s="39"/>
    </row>
    <row r="31" spans="1:35">
      <c r="A31" s="15"/>
      <c r="B31" s="15"/>
      <c r="C31" s="15"/>
      <c r="D31" s="15"/>
      <c r="E31" s="16"/>
      <c r="F31" s="100"/>
      <c r="G31" s="100"/>
      <c r="H31" s="100"/>
      <c r="I31" s="100"/>
      <c r="J31" s="100"/>
      <c r="K31" s="100"/>
      <c r="L31" s="38"/>
      <c r="M31" s="38"/>
      <c r="N31" s="38"/>
      <c r="O31" s="38"/>
      <c r="P31" s="38"/>
      <c r="Q31" s="38"/>
      <c r="R31" s="38"/>
      <c r="S31" s="15"/>
      <c r="T31" s="15"/>
      <c r="U31" s="15"/>
      <c r="V31" s="15"/>
      <c r="W31" s="16"/>
      <c r="X31" s="100"/>
      <c r="Y31" s="100"/>
      <c r="Z31" s="100"/>
      <c r="AA31" s="100"/>
      <c r="AB31" s="100"/>
      <c r="AC31" s="100"/>
      <c r="AD31" s="38"/>
      <c r="AE31" s="38"/>
      <c r="AF31" s="38"/>
      <c r="AG31" s="38"/>
      <c r="AH31" s="38"/>
      <c r="AI31" s="38"/>
    </row>
    <row r="32" spans="1:35" s="106" customFormat="1" ht="18.75" customHeight="1">
      <c r="A32" s="633" t="s">
        <v>425</v>
      </c>
      <c r="B32" s="633"/>
      <c r="C32" s="633"/>
      <c r="D32" s="633"/>
      <c r="E32" s="633"/>
      <c r="F32" s="633"/>
      <c r="G32" s="633"/>
      <c r="H32" s="633"/>
      <c r="I32" s="633"/>
      <c r="J32" s="633"/>
      <c r="K32" s="633"/>
      <c r="L32" s="633"/>
      <c r="M32" s="105"/>
      <c r="N32" s="105"/>
      <c r="O32" s="105"/>
      <c r="P32" s="105"/>
      <c r="Q32" s="105"/>
      <c r="R32" s="105"/>
      <c r="S32" s="643" t="s">
        <v>425</v>
      </c>
      <c r="T32" s="643"/>
      <c r="U32" s="643"/>
      <c r="V32" s="643"/>
      <c r="W32" s="643"/>
      <c r="X32" s="643"/>
      <c r="Y32" s="643"/>
      <c r="Z32" s="643"/>
      <c r="AA32" s="643"/>
      <c r="AB32" s="643"/>
      <c r="AC32" s="643"/>
      <c r="AD32" s="643"/>
      <c r="AE32" s="105"/>
      <c r="AF32" s="105"/>
      <c r="AG32" s="105"/>
      <c r="AH32" s="105"/>
      <c r="AI32" s="105"/>
    </row>
    <row r="33" spans="1:35" ht="28.8">
      <c r="A33" s="480" t="s">
        <v>45</v>
      </c>
      <c r="B33" s="480" t="s">
        <v>27</v>
      </c>
      <c r="C33" s="600" t="s">
        <v>46</v>
      </c>
      <c r="D33" s="600" t="s">
        <v>47</v>
      </c>
      <c r="E33" s="30" t="s">
        <v>48</v>
      </c>
      <c r="F33" s="30" t="s">
        <v>39</v>
      </c>
      <c r="G33" s="30" t="s">
        <v>40</v>
      </c>
      <c r="H33" s="30" t="s">
        <v>41</v>
      </c>
      <c r="I33" s="30" t="s">
        <v>42</v>
      </c>
      <c r="J33" s="22" t="s">
        <v>398</v>
      </c>
      <c r="K33" s="30" t="s">
        <v>400</v>
      </c>
      <c r="L33" s="611" t="s">
        <v>399</v>
      </c>
      <c r="M33" s="38"/>
      <c r="N33" s="38"/>
      <c r="O33" s="38"/>
      <c r="P33" s="38"/>
      <c r="Q33" s="38"/>
      <c r="R33" s="38"/>
      <c r="S33" s="477" t="s">
        <v>45</v>
      </c>
      <c r="T33" s="477" t="s">
        <v>27</v>
      </c>
      <c r="U33" s="638" t="s">
        <v>46</v>
      </c>
      <c r="V33" s="638" t="s">
        <v>47</v>
      </c>
      <c r="W33" s="152" t="s">
        <v>48</v>
      </c>
      <c r="X33" s="152" t="s">
        <v>39</v>
      </c>
      <c r="Y33" s="152" t="s">
        <v>40</v>
      </c>
      <c r="Z33" s="152" t="s">
        <v>41</v>
      </c>
      <c r="AA33" s="152" t="s">
        <v>42</v>
      </c>
      <c r="AB33" s="89" t="s">
        <v>398</v>
      </c>
      <c r="AC33" s="152" t="s">
        <v>400</v>
      </c>
      <c r="AD33" s="644" t="s">
        <v>399</v>
      </c>
      <c r="AE33" s="38"/>
      <c r="AF33" s="38"/>
      <c r="AG33" s="38"/>
      <c r="AH33" s="38"/>
      <c r="AI33" s="38"/>
    </row>
    <row r="34" spans="1:35">
      <c r="A34" s="480"/>
      <c r="B34" s="480"/>
      <c r="C34" s="600"/>
      <c r="D34" s="600"/>
      <c r="E34" s="31" t="s">
        <v>32</v>
      </c>
      <c r="F34" s="31" t="s">
        <v>33</v>
      </c>
      <c r="G34" s="31" t="s">
        <v>34</v>
      </c>
      <c r="H34" s="31" t="s">
        <v>49</v>
      </c>
      <c r="I34" s="31" t="s">
        <v>50</v>
      </c>
      <c r="J34" s="31" t="s">
        <v>317</v>
      </c>
      <c r="K34" s="31" t="s">
        <v>318</v>
      </c>
      <c r="L34" s="612"/>
      <c r="M34" s="38"/>
      <c r="N34" s="38"/>
      <c r="O34" s="38"/>
      <c r="P34" s="38"/>
      <c r="Q34" s="38"/>
      <c r="R34" s="38"/>
      <c r="S34" s="477"/>
      <c r="T34" s="477"/>
      <c r="U34" s="638"/>
      <c r="V34" s="638"/>
      <c r="W34" s="150" t="s">
        <v>32</v>
      </c>
      <c r="X34" s="150" t="s">
        <v>33</v>
      </c>
      <c r="Y34" s="150" t="s">
        <v>34</v>
      </c>
      <c r="Z34" s="150" t="s">
        <v>49</v>
      </c>
      <c r="AA34" s="150" t="s">
        <v>50</v>
      </c>
      <c r="AB34" s="150" t="s">
        <v>317</v>
      </c>
      <c r="AC34" s="150" t="s">
        <v>318</v>
      </c>
      <c r="AD34" s="645"/>
      <c r="AE34" s="38"/>
      <c r="AF34" s="38"/>
      <c r="AG34" s="38"/>
      <c r="AH34" s="38"/>
      <c r="AI34" s="38"/>
    </row>
    <row r="35" spans="1:35" ht="30" customHeight="1">
      <c r="A35" s="378"/>
      <c r="B35" s="161"/>
      <c r="C35" s="161"/>
      <c r="D35" s="161"/>
      <c r="E35" s="3"/>
      <c r="F35" s="3"/>
      <c r="G35" s="3"/>
      <c r="H35" s="159">
        <f t="shared" ref="H35:H47" si="9">E35*F35*G35</f>
        <v>0</v>
      </c>
      <c r="I35" s="159">
        <f t="shared" ref="I35:I47" si="10">H35/8</f>
        <v>0</v>
      </c>
      <c r="J35" s="379"/>
      <c r="K35" s="75">
        <f>J35*E35</f>
        <v>0</v>
      </c>
      <c r="L35" s="597"/>
      <c r="M35" s="38"/>
      <c r="N35" s="38"/>
      <c r="O35" s="38"/>
      <c r="P35" s="38"/>
      <c r="Q35" s="38"/>
      <c r="R35" s="38"/>
      <c r="S35" s="1"/>
      <c r="T35" s="161"/>
      <c r="U35" s="161"/>
      <c r="V35" s="161"/>
      <c r="W35" s="3"/>
      <c r="X35" s="3"/>
      <c r="Y35" s="3"/>
      <c r="Z35" s="151">
        <f t="shared" ref="Z35:Z47" si="11">W35*X35*Y35</f>
        <v>0</v>
      </c>
      <c r="AA35" s="151">
        <f t="shared" ref="AA35:AA47" si="12">Z35/8</f>
        <v>0</v>
      </c>
      <c r="AB35" s="66"/>
      <c r="AC35" s="76">
        <f>AB35*W35</f>
        <v>0</v>
      </c>
      <c r="AD35" s="597"/>
      <c r="AE35" s="38"/>
      <c r="AF35" s="38"/>
      <c r="AG35" s="38"/>
      <c r="AH35" s="38"/>
      <c r="AI35" s="38"/>
    </row>
    <row r="36" spans="1:35" ht="30" customHeight="1">
      <c r="A36" s="378"/>
      <c r="B36" s="161"/>
      <c r="C36" s="161"/>
      <c r="D36" s="161"/>
      <c r="E36" s="3"/>
      <c r="F36" s="3"/>
      <c r="G36" s="3"/>
      <c r="H36" s="159">
        <f t="shared" si="9"/>
        <v>0</v>
      </c>
      <c r="I36" s="159">
        <f t="shared" si="10"/>
        <v>0</v>
      </c>
      <c r="J36" s="379"/>
      <c r="K36" s="75">
        <f t="shared" ref="K36:K47" si="13">J36*E36</f>
        <v>0</v>
      </c>
      <c r="L36" s="598"/>
      <c r="M36" s="38"/>
      <c r="N36" s="38"/>
      <c r="O36" s="38"/>
      <c r="P36" s="38"/>
      <c r="Q36" s="38"/>
      <c r="R36" s="38"/>
      <c r="S36" s="1"/>
      <c r="T36" s="161"/>
      <c r="U36" s="161"/>
      <c r="V36" s="161"/>
      <c r="W36" s="3"/>
      <c r="X36" s="3"/>
      <c r="Y36" s="3"/>
      <c r="Z36" s="151">
        <f t="shared" si="11"/>
        <v>0</v>
      </c>
      <c r="AA36" s="151">
        <f t="shared" si="12"/>
        <v>0</v>
      </c>
      <c r="AB36" s="66"/>
      <c r="AC36" s="76">
        <f t="shared" ref="AC36:AC47" si="14">AB36*W36</f>
        <v>0</v>
      </c>
      <c r="AD36" s="598"/>
      <c r="AE36" s="38"/>
      <c r="AF36" s="38"/>
      <c r="AG36" s="38"/>
      <c r="AH36" s="38"/>
      <c r="AI36" s="38"/>
    </row>
    <row r="37" spans="1:35" ht="30" customHeight="1">
      <c r="A37" s="378"/>
      <c r="B37" s="161"/>
      <c r="C37" s="161"/>
      <c r="D37" s="161"/>
      <c r="E37" s="3"/>
      <c r="F37" s="3"/>
      <c r="G37" s="3"/>
      <c r="H37" s="159">
        <f t="shared" si="9"/>
        <v>0</v>
      </c>
      <c r="I37" s="159">
        <f t="shared" si="10"/>
        <v>0</v>
      </c>
      <c r="J37" s="379"/>
      <c r="K37" s="75">
        <f t="shared" si="13"/>
        <v>0</v>
      </c>
      <c r="L37" s="598"/>
      <c r="M37" s="38"/>
      <c r="N37" s="38"/>
      <c r="O37" s="38"/>
      <c r="P37" s="38"/>
      <c r="Q37" s="38"/>
      <c r="R37" s="38"/>
      <c r="S37" s="1"/>
      <c r="T37" s="161"/>
      <c r="U37" s="161"/>
      <c r="V37" s="161"/>
      <c r="W37" s="3"/>
      <c r="X37" s="3"/>
      <c r="Y37" s="3"/>
      <c r="Z37" s="151">
        <f t="shared" si="11"/>
        <v>0</v>
      </c>
      <c r="AA37" s="151">
        <f t="shared" si="12"/>
        <v>0</v>
      </c>
      <c r="AB37" s="66"/>
      <c r="AC37" s="76">
        <f t="shared" si="14"/>
        <v>0</v>
      </c>
      <c r="AD37" s="598"/>
      <c r="AE37" s="38"/>
      <c r="AF37" s="38"/>
      <c r="AG37" s="38"/>
      <c r="AH37" s="38"/>
      <c r="AI37" s="38"/>
    </row>
    <row r="38" spans="1:35" ht="30" customHeight="1">
      <c r="A38" s="378"/>
      <c r="B38" s="161"/>
      <c r="C38" s="161"/>
      <c r="D38" s="161"/>
      <c r="E38" s="3"/>
      <c r="F38" s="3"/>
      <c r="G38" s="3"/>
      <c r="H38" s="159">
        <f t="shared" si="9"/>
        <v>0</v>
      </c>
      <c r="I38" s="159">
        <f t="shared" si="10"/>
        <v>0</v>
      </c>
      <c r="J38" s="379"/>
      <c r="K38" s="75">
        <f t="shared" si="13"/>
        <v>0</v>
      </c>
      <c r="L38" s="598"/>
      <c r="M38" s="38"/>
      <c r="N38" s="38"/>
      <c r="O38" s="38"/>
      <c r="P38" s="38"/>
      <c r="Q38" s="38"/>
      <c r="R38" s="38"/>
      <c r="S38" s="1"/>
      <c r="T38" s="161"/>
      <c r="U38" s="161"/>
      <c r="V38" s="161"/>
      <c r="W38" s="3"/>
      <c r="X38" s="3"/>
      <c r="Y38" s="3"/>
      <c r="Z38" s="151">
        <f t="shared" si="11"/>
        <v>0</v>
      </c>
      <c r="AA38" s="151">
        <f t="shared" si="12"/>
        <v>0</v>
      </c>
      <c r="AB38" s="66"/>
      <c r="AC38" s="76">
        <f t="shared" si="14"/>
        <v>0</v>
      </c>
      <c r="AD38" s="598"/>
      <c r="AE38" s="38"/>
      <c r="AF38" s="38"/>
      <c r="AG38" s="38"/>
      <c r="AH38" s="38"/>
      <c r="AI38" s="38"/>
    </row>
    <row r="39" spans="1:35" ht="30" customHeight="1">
      <c r="A39" s="378"/>
      <c r="B39" s="161"/>
      <c r="C39" s="161"/>
      <c r="D39" s="161"/>
      <c r="E39" s="3"/>
      <c r="F39" s="3"/>
      <c r="G39" s="3"/>
      <c r="H39" s="159">
        <f t="shared" si="9"/>
        <v>0</v>
      </c>
      <c r="I39" s="159">
        <f t="shared" si="10"/>
        <v>0</v>
      </c>
      <c r="J39" s="379"/>
      <c r="K39" s="75">
        <f t="shared" si="13"/>
        <v>0</v>
      </c>
      <c r="L39" s="598"/>
      <c r="M39" s="38"/>
      <c r="N39" s="38"/>
      <c r="O39" s="38"/>
      <c r="P39" s="38"/>
      <c r="Q39" s="38"/>
      <c r="R39" s="38"/>
      <c r="S39" s="1"/>
      <c r="T39" s="161"/>
      <c r="U39" s="161"/>
      <c r="V39" s="161"/>
      <c r="W39" s="3"/>
      <c r="X39" s="3"/>
      <c r="Y39" s="3"/>
      <c r="Z39" s="151">
        <f t="shared" si="11"/>
        <v>0</v>
      </c>
      <c r="AA39" s="151">
        <f t="shared" si="12"/>
        <v>0</v>
      </c>
      <c r="AB39" s="66"/>
      <c r="AC39" s="76">
        <f t="shared" si="14"/>
        <v>0</v>
      </c>
      <c r="AD39" s="598"/>
      <c r="AE39" s="38"/>
      <c r="AF39" s="38"/>
      <c r="AG39" s="38"/>
      <c r="AH39" s="38"/>
      <c r="AI39" s="38"/>
    </row>
    <row r="40" spans="1:35" ht="30" customHeight="1">
      <c r="A40" s="378"/>
      <c r="B40" s="161"/>
      <c r="C40" s="161"/>
      <c r="D40" s="161"/>
      <c r="E40" s="3"/>
      <c r="F40" s="3"/>
      <c r="G40" s="3"/>
      <c r="H40" s="159">
        <f t="shared" si="9"/>
        <v>0</v>
      </c>
      <c r="I40" s="159">
        <f t="shared" si="10"/>
        <v>0</v>
      </c>
      <c r="J40" s="379"/>
      <c r="K40" s="75">
        <f t="shared" si="13"/>
        <v>0</v>
      </c>
      <c r="L40" s="598"/>
      <c r="M40" s="38"/>
      <c r="N40" s="38"/>
      <c r="O40" s="38"/>
      <c r="P40" s="38"/>
      <c r="Q40" s="38"/>
      <c r="R40" s="38"/>
      <c r="S40" s="1"/>
      <c r="T40" s="161"/>
      <c r="U40" s="161"/>
      <c r="V40" s="161"/>
      <c r="W40" s="3"/>
      <c r="X40" s="3"/>
      <c r="Y40" s="3"/>
      <c r="Z40" s="151">
        <f t="shared" si="11"/>
        <v>0</v>
      </c>
      <c r="AA40" s="151">
        <f t="shared" si="12"/>
        <v>0</v>
      </c>
      <c r="AB40" s="66"/>
      <c r="AC40" s="76">
        <f t="shared" si="14"/>
        <v>0</v>
      </c>
      <c r="AD40" s="598"/>
      <c r="AE40" s="38"/>
      <c r="AF40" s="38"/>
      <c r="AG40" s="38"/>
      <c r="AH40" s="38"/>
      <c r="AI40" s="38"/>
    </row>
    <row r="41" spans="1:35" ht="30" customHeight="1">
      <c r="A41" s="378"/>
      <c r="B41" s="161"/>
      <c r="C41" s="161"/>
      <c r="D41" s="161"/>
      <c r="E41" s="3"/>
      <c r="F41" s="3"/>
      <c r="G41" s="3"/>
      <c r="H41" s="159">
        <f t="shared" si="9"/>
        <v>0</v>
      </c>
      <c r="I41" s="159">
        <f t="shared" si="10"/>
        <v>0</v>
      </c>
      <c r="J41" s="379"/>
      <c r="K41" s="75">
        <f t="shared" si="13"/>
        <v>0</v>
      </c>
      <c r="L41" s="598"/>
      <c r="M41" s="38"/>
      <c r="N41" s="38"/>
      <c r="O41" s="38"/>
      <c r="P41" s="38"/>
      <c r="Q41" s="38"/>
      <c r="R41" s="38"/>
      <c r="S41" s="1"/>
      <c r="T41" s="161"/>
      <c r="U41" s="161"/>
      <c r="V41" s="161"/>
      <c r="W41" s="3"/>
      <c r="X41" s="3"/>
      <c r="Y41" s="3"/>
      <c r="Z41" s="151">
        <f t="shared" si="11"/>
        <v>0</v>
      </c>
      <c r="AA41" s="151">
        <f t="shared" si="12"/>
        <v>0</v>
      </c>
      <c r="AB41" s="66"/>
      <c r="AC41" s="76">
        <f t="shared" si="14"/>
        <v>0</v>
      </c>
      <c r="AD41" s="598"/>
      <c r="AE41" s="38"/>
      <c r="AF41" s="38"/>
      <c r="AG41" s="38"/>
      <c r="AH41" s="38"/>
      <c r="AI41" s="38"/>
    </row>
    <row r="42" spans="1:35" ht="30" customHeight="1">
      <c r="A42" s="1"/>
      <c r="B42" s="1"/>
      <c r="C42" s="1"/>
      <c r="D42" s="1"/>
      <c r="E42" s="3"/>
      <c r="F42" s="3"/>
      <c r="G42" s="3"/>
      <c r="H42" s="159">
        <f t="shared" si="9"/>
        <v>0</v>
      </c>
      <c r="I42" s="159">
        <f t="shared" si="10"/>
        <v>0</v>
      </c>
      <c r="J42" s="66"/>
      <c r="K42" s="75">
        <f t="shared" si="13"/>
        <v>0</v>
      </c>
      <c r="L42" s="598"/>
      <c r="M42" s="38"/>
      <c r="N42" s="38"/>
      <c r="O42" s="38"/>
      <c r="P42" s="38"/>
      <c r="Q42" s="38"/>
      <c r="R42" s="38"/>
      <c r="S42" s="1"/>
      <c r="T42" s="1"/>
      <c r="U42" s="1"/>
      <c r="V42" s="1"/>
      <c r="W42" s="3"/>
      <c r="X42" s="3"/>
      <c r="Y42" s="3"/>
      <c r="Z42" s="151">
        <f t="shared" si="11"/>
        <v>0</v>
      </c>
      <c r="AA42" s="151">
        <f t="shared" si="12"/>
        <v>0</v>
      </c>
      <c r="AB42" s="66"/>
      <c r="AC42" s="76">
        <f t="shared" si="14"/>
        <v>0</v>
      </c>
      <c r="AD42" s="598"/>
      <c r="AE42" s="38"/>
      <c r="AF42" s="38"/>
      <c r="AG42" s="38"/>
      <c r="AH42" s="38"/>
      <c r="AI42" s="38"/>
    </row>
    <row r="43" spans="1:35" ht="30" customHeight="1">
      <c r="A43" s="1"/>
      <c r="B43" s="1"/>
      <c r="C43" s="1"/>
      <c r="D43" s="1"/>
      <c r="E43" s="3"/>
      <c r="F43" s="3"/>
      <c r="G43" s="3"/>
      <c r="H43" s="159">
        <f t="shared" si="9"/>
        <v>0</v>
      </c>
      <c r="I43" s="159">
        <f t="shared" si="10"/>
        <v>0</v>
      </c>
      <c r="J43" s="66"/>
      <c r="K43" s="75">
        <f t="shared" si="13"/>
        <v>0</v>
      </c>
      <c r="L43" s="598"/>
      <c r="M43" s="38"/>
      <c r="N43" s="38"/>
      <c r="O43" s="38"/>
      <c r="P43" s="38"/>
      <c r="Q43" s="38"/>
      <c r="R43" s="38"/>
      <c r="S43" s="1"/>
      <c r="T43" s="1"/>
      <c r="U43" s="1"/>
      <c r="V43" s="1"/>
      <c r="W43" s="3"/>
      <c r="X43" s="3"/>
      <c r="Y43" s="3"/>
      <c r="Z43" s="151">
        <f t="shared" si="11"/>
        <v>0</v>
      </c>
      <c r="AA43" s="151">
        <f t="shared" si="12"/>
        <v>0</v>
      </c>
      <c r="AB43" s="66"/>
      <c r="AC43" s="76">
        <f t="shared" si="14"/>
        <v>0</v>
      </c>
      <c r="AD43" s="598"/>
      <c r="AE43" s="38"/>
      <c r="AF43" s="38"/>
      <c r="AG43" s="38"/>
      <c r="AH43" s="38"/>
      <c r="AI43" s="38"/>
    </row>
    <row r="44" spans="1:35" ht="30" customHeight="1">
      <c r="A44" s="1"/>
      <c r="B44" s="1"/>
      <c r="C44" s="1"/>
      <c r="D44" s="1"/>
      <c r="E44" s="3"/>
      <c r="F44" s="3"/>
      <c r="G44" s="3"/>
      <c r="H44" s="159">
        <f t="shared" si="9"/>
        <v>0</v>
      </c>
      <c r="I44" s="159">
        <f t="shared" si="10"/>
        <v>0</v>
      </c>
      <c r="J44" s="66"/>
      <c r="K44" s="75">
        <f t="shared" si="13"/>
        <v>0</v>
      </c>
      <c r="L44" s="598"/>
      <c r="M44" s="38"/>
      <c r="N44" s="38"/>
      <c r="O44" s="38"/>
      <c r="P44" s="38"/>
      <c r="Q44" s="38"/>
      <c r="R44" s="38"/>
      <c r="S44" s="1"/>
      <c r="T44" s="1"/>
      <c r="U44" s="1"/>
      <c r="V44" s="1"/>
      <c r="W44" s="3"/>
      <c r="X44" s="3"/>
      <c r="Y44" s="3"/>
      <c r="Z44" s="151">
        <f t="shared" si="11"/>
        <v>0</v>
      </c>
      <c r="AA44" s="151">
        <f t="shared" si="12"/>
        <v>0</v>
      </c>
      <c r="AB44" s="66"/>
      <c r="AC44" s="76">
        <f t="shared" si="14"/>
        <v>0</v>
      </c>
      <c r="AD44" s="598"/>
      <c r="AE44" s="38"/>
      <c r="AF44" s="38"/>
      <c r="AG44" s="38"/>
      <c r="AH44" s="38"/>
      <c r="AI44" s="38"/>
    </row>
    <row r="45" spans="1:35" ht="30" customHeight="1">
      <c r="A45" s="1"/>
      <c r="B45" s="1"/>
      <c r="C45" s="1"/>
      <c r="D45" s="1"/>
      <c r="E45" s="3"/>
      <c r="F45" s="3"/>
      <c r="G45" s="3"/>
      <c r="H45" s="159">
        <f t="shared" si="9"/>
        <v>0</v>
      </c>
      <c r="I45" s="159">
        <f t="shared" si="10"/>
        <v>0</v>
      </c>
      <c r="J45" s="66"/>
      <c r="K45" s="75">
        <f t="shared" si="13"/>
        <v>0</v>
      </c>
      <c r="L45" s="598"/>
      <c r="M45" s="38"/>
      <c r="N45" s="38"/>
      <c r="O45" s="38"/>
      <c r="P45" s="38"/>
      <c r="Q45" s="38"/>
      <c r="R45" s="38"/>
      <c r="S45" s="1"/>
      <c r="T45" s="1"/>
      <c r="U45" s="1"/>
      <c r="V45" s="1"/>
      <c r="W45" s="3"/>
      <c r="X45" s="3"/>
      <c r="Y45" s="3"/>
      <c r="Z45" s="151">
        <f t="shared" si="11"/>
        <v>0</v>
      </c>
      <c r="AA45" s="151">
        <f t="shared" si="12"/>
        <v>0</v>
      </c>
      <c r="AB45" s="66"/>
      <c r="AC45" s="76">
        <f t="shared" si="14"/>
        <v>0</v>
      </c>
      <c r="AD45" s="598"/>
      <c r="AE45" s="38"/>
      <c r="AF45" s="38"/>
      <c r="AG45" s="38"/>
      <c r="AH45" s="38"/>
      <c r="AI45" s="38"/>
    </row>
    <row r="46" spans="1:35" ht="30" customHeight="1">
      <c r="A46" s="1"/>
      <c r="B46" s="1"/>
      <c r="C46" s="1"/>
      <c r="D46" s="1"/>
      <c r="E46" s="3"/>
      <c r="F46" s="3"/>
      <c r="G46" s="3"/>
      <c r="H46" s="159">
        <f t="shared" si="9"/>
        <v>0</v>
      </c>
      <c r="I46" s="159">
        <f t="shared" si="10"/>
        <v>0</v>
      </c>
      <c r="J46" s="66"/>
      <c r="K46" s="75">
        <f t="shared" si="13"/>
        <v>0</v>
      </c>
      <c r="L46" s="598"/>
      <c r="M46" s="38"/>
      <c r="N46" s="38"/>
      <c r="O46" s="38"/>
      <c r="P46" s="38"/>
      <c r="Q46" s="38"/>
      <c r="R46" s="38"/>
      <c r="S46" s="1"/>
      <c r="T46" s="1"/>
      <c r="U46" s="1"/>
      <c r="V46" s="1"/>
      <c r="W46" s="3"/>
      <c r="X46" s="3"/>
      <c r="Y46" s="3"/>
      <c r="Z46" s="151">
        <f t="shared" si="11"/>
        <v>0</v>
      </c>
      <c r="AA46" s="151">
        <f t="shared" si="12"/>
        <v>0</v>
      </c>
      <c r="AB46" s="66"/>
      <c r="AC46" s="76">
        <f t="shared" si="14"/>
        <v>0</v>
      </c>
      <c r="AD46" s="598"/>
      <c r="AE46" s="38"/>
      <c r="AF46" s="38"/>
      <c r="AG46" s="38"/>
      <c r="AH46" s="38"/>
      <c r="AI46" s="38"/>
    </row>
    <row r="47" spans="1:35" ht="30" customHeight="1">
      <c r="A47" s="1"/>
      <c r="B47" s="1"/>
      <c r="C47" s="1"/>
      <c r="D47" s="1"/>
      <c r="E47" s="3"/>
      <c r="F47" s="3"/>
      <c r="G47" s="3"/>
      <c r="H47" s="159">
        <f t="shared" si="9"/>
        <v>0</v>
      </c>
      <c r="I47" s="159">
        <f t="shared" si="10"/>
        <v>0</v>
      </c>
      <c r="J47" s="66"/>
      <c r="K47" s="75">
        <f t="shared" si="13"/>
        <v>0</v>
      </c>
      <c r="L47" s="599"/>
      <c r="M47" s="38"/>
      <c r="N47" s="38"/>
      <c r="O47" s="38"/>
      <c r="P47" s="38"/>
      <c r="Q47" s="38"/>
      <c r="R47" s="38"/>
      <c r="S47" s="1"/>
      <c r="T47" s="1"/>
      <c r="U47" s="1"/>
      <c r="V47" s="1"/>
      <c r="W47" s="3"/>
      <c r="X47" s="3"/>
      <c r="Y47" s="3"/>
      <c r="Z47" s="151">
        <f t="shared" si="11"/>
        <v>0</v>
      </c>
      <c r="AA47" s="151">
        <f t="shared" si="12"/>
        <v>0</v>
      </c>
      <c r="AB47" s="66"/>
      <c r="AC47" s="76">
        <f t="shared" si="14"/>
        <v>0</v>
      </c>
      <c r="AD47" s="599"/>
      <c r="AE47" s="38"/>
      <c r="AF47" s="38"/>
      <c r="AG47" s="38"/>
      <c r="AH47" s="38"/>
      <c r="AI47" s="38"/>
    </row>
    <row r="48" spans="1:35" s="2" customFormat="1" ht="18.75" customHeight="1">
      <c r="A48" s="601" t="s">
        <v>270</v>
      </c>
      <c r="B48" s="602"/>
      <c r="C48" s="602"/>
      <c r="D48" s="603"/>
      <c r="E48" s="132">
        <f>SUBTOTAL(9,E35:E47)</f>
        <v>0</v>
      </c>
      <c r="F48" s="132">
        <f>SUBTOTAL(9,F35:F47)</f>
        <v>0</v>
      </c>
      <c r="G48" s="132">
        <f>SUBTOTAL(9,G35:G47)</f>
        <v>0</v>
      </c>
      <c r="H48" s="132">
        <f>SUBTOTAL(9,H35:H47)</f>
        <v>0</v>
      </c>
      <c r="I48" s="132">
        <f>SUBTOTAL(9,I35:I47)</f>
        <v>0</v>
      </c>
      <c r="J48" s="132" t="s">
        <v>313</v>
      </c>
      <c r="K48" s="158">
        <f>SUBTOTAL(9,K35:K47)</f>
        <v>0</v>
      </c>
      <c r="L48" s="158">
        <f>SUM(L35:L40)</f>
        <v>0</v>
      </c>
      <c r="M48" s="39"/>
      <c r="N48" s="39"/>
      <c r="O48" s="39"/>
      <c r="P48" s="39"/>
      <c r="Q48" s="39"/>
      <c r="R48" s="39"/>
      <c r="S48" s="640" t="s">
        <v>270</v>
      </c>
      <c r="T48" s="641"/>
      <c r="U48" s="641"/>
      <c r="V48" s="642"/>
      <c r="W48" s="165">
        <f>SUBTOTAL(9,W35:W47)</f>
        <v>0</v>
      </c>
      <c r="X48" s="165">
        <f>SUBTOTAL(9,X35:X47)</f>
        <v>0</v>
      </c>
      <c r="Y48" s="165">
        <f>SUBTOTAL(9,Y35:Y47)</f>
        <v>0</v>
      </c>
      <c r="Z48" s="165">
        <f>SUBTOTAL(9,Z35:Z47)</f>
        <v>0</v>
      </c>
      <c r="AA48" s="165">
        <f>SUBTOTAL(9,AA35:AA47)</f>
        <v>0</v>
      </c>
      <c r="AB48" s="165" t="s">
        <v>313</v>
      </c>
      <c r="AC48" s="232">
        <f>SUBTOTAL(9,AC35:AC47)</f>
        <v>0</v>
      </c>
      <c r="AD48" s="232">
        <f>SUM(AD35:AD40)</f>
        <v>0</v>
      </c>
      <c r="AE48" s="39"/>
      <c r="AF48" s="39"/>
      <c r="AG48" s="39"/>
      <c r="AH48" s="39"/>
      <c r="AI48" s="39"/>
    </row>
    <row r="49" spans="1:35">
      <c r="A49" s="97"/>
      <c r="B49" s="97"/>
      <c r="C49" s="97"/>
      <c r="D49" s="97"/>
      <c r="E49" s="98"/>
      <c r="F49" s="99"/>
      <c r="G49" s="99"/>
      <c r="H49" s="99"/>
      <c r="I49" s="99"/>
      <c r="J49" s="39"/>
      <c r="K49" s="39"/>
      <c r="L49" s="38"/>
      <c r="M49" s="38"/>
      <c r="N49" s="38"/>
      <c r="O49" s="38"/>
      <c r="P49" s="38"/>
      <c r="Q49" s="38"/>
      <c r="R49" s="38"/>
      <c r="S49" s="97"/>
      <c r="T49" s="97"/>
      <c r="U49" s="97"/>
      <c r="V49" s="97"/>
      <c r="W49" s="98"/>
      <c r="X49" s="99"/>
      <c r="Y49" s="99"/>
      <c r="Z49" s="99"/>
      <c r="AA49" s="99"/>
      <c r="AB49" s="39"/>
      <c r="AC49" s="39"/>
      <c r="AD49" s="38"/>
      <c r="AE49" s="38"/>
      <c r="AF49" s="38"/>
      <c r="AG49" s="38"/>
      <c r="AH49" s="38"/>
      <c r="AI49" s="38"/>
    </row>
    <row r="50" spans="1:35" s="106" customFormat="1" ht="18.75" customHeight="1">
      <c r="A50" s="633" t="s">
        <v>426</v>
      </c>
      <c r="B50" s="633"/>
      <c r="C50" s="633"/>
      <c r="D50" s="633"/>
      <c r="E50" s="633"/>
      <c r="F50" s="633"/>
      <c r="G50" s="633"/>
      <c r="H50" s="633"/>
      <c r="I50" s="633"/>
      <c r="J50" s="633"/>
      <c r="K50" s="633"/>
      <c r="L50" s="105"/>
      <c r="M50" s="105"/>
      <c r="N50" s="105"/>
      <c r="O50" s="105"/>
      <c r="P50" s="105"/>
      <c r="Q50" s="105"/>
      <c r="R50" s="105"/>
      <c r="S50" s="643" t="s">
        <v>426</v>
      </c>
      <c r="T50" s="643"/>
      <c r="U50" s="643"/>
      <c r="V50" s="643"/>
      <c r="W50" s="643"/>
      <c r="X50" s="643"/>
      <c r="Y50" s="643"/>
      <c r="Z50" s="643"/>
      <c r="AA50" s="643"/>
      <c r="AB50" s="643"/>
      <c r="AC50" s="643"/>
      <c r="AD50" s="105"/>
      <c r="AE50" s="105"/>
      <c r="AF50" s="105"/>
      <c r="AG50" s="105"/>
      <c r="AH50" s="105"/>
      <c r="AI50" s="105"/>
    </row>
    <row r="51" spans="1:35" ht="43.2">
      <c r="A51" s="480" t="s">
        <v>30</v>
      </c>
      <c r="B51" s="600" t="s">
        <v>29</v>
      </c>
      <c r="C51" s="30" t="s">
        <v>51</v>
      </c>
      <c r="D51" s="30" t="s">
        <v>52</v>
      </c>
      <c r="E51" s="30" t="s">
        <v>39</v>
      </c>
      <c r="F51" s="30" t="s">
        <v>40</v>
      </c>
      <c r="G51" s="30" t="s">
        <v>41</v>
      </c>
      <c r="H51" s="30" t="s">
        <v>42</v>
      </c>
      <c r="I51" s="30" t="s">
        <v>319</v>
      </c>
      <c r="J51" s="30" t="s">
        <v>321</v>
      </c>
      <c r="K51" s="611" t="s">
        <v>399</v>
      </c>
      <c r="L51" s="38"/>
      <c r="M51" s="38"/>
      <c r="N51" s="38"/>
      <c r="O51" s="38"/>
      <c r="P51" s="38"/>
      <c r="Q51" s="38"/>
      <c r="R51" s="38"/>
      <c r="S51" s="477" t="s">
        <v>30</v>
      </c>
      <c r="T51" s="638" t="s">
        <v>29</v>
      </c>
      <c r="U51" s="152" t="s">
        <v>51</v>
      </c>
      <c r="V51" s="152" t="s">
        <v>52</v>
      </c>
      <c r="W51" s="152" t="s">
        <v>39</v>
      </c>
      <c r="X51" s="152" t="s">
        <v>40</v>
      </c>
      <c r="Y51" s="152" t="s">
        <v>41</v>
      </c>
      <c r="Z51" s="152" t="s">
        <v>42</v>
      </c>
      <c r="AA51" s="152" t="s">
        <v>319</v>
      </c>
      <c r="AB51" s="152" t="s">
        <v>321</v>
      </c>
      <c r="AC51" s="644" t="s">
        <v>399</v>
      </c>
      <c r="AD51" s="38"/>
      <c r="AE51" s="38"/>
      <c r="AF51" s="38"/>
      <c r="AG51" s="38"/>
      <c r="AH51" s="38"/>
      <c r="AI51" s="38"/>
    </row>
    <row r="52" spans="1:35">
      <c r="A52" s="480"/>
      <c r="B52" s="600"/>
      <c r="C52" s="31" t="s">
        <v>32</v>
      </c>
      <c r="D52" s="31" t="s">
        <v>33</v>
      </c>
      <c r="E52" s="31" t="s">
        <v>34</v>
      </c>
      <c r="F52" s="31" t="s">
        <v>35</v>
      </c>
      <c r="G52" s="31" t="s">
        <v>36</v>
      </c>
      <c r="H52" s="31" t="s">
        <v>37</v>
      </c>
      <c r="I52" s="31" t="s">
        <v>317</v>
      </c>
      <c r="J52" s="31" t="s">
        <v>318</v>
      </c>
      <c r="K52" s="612"/>
      <c r="L52" s="38"/>
      <c r="M52" s="38"/>
      <c r="N52" s="38"/>
      <c r="O52" s="38"/>
      <c r="P52" s="38"/>
      <c r="Q52" s="38"/>
      <c r="R52" s="38"/>
      <c r="S52" s="477"/>
      <c r="T52" s="638"/>
      <c r="U52" s="150" t="s">
        <v>32</v>
      </c>
      <c r="V52" s="150" t="s">
        <v>33</v>
      </c>
      <c r="W52" s="150" t="s">
        <v>34</v>
      </c>
      <c r="X52" s="150" t="s">
        <v>35</v>
      </c>
      <c r="Y52" s="150" t="s">
        <v>36</v>
      </c>
      <c r="Z52" s="150" t="s">
        <v>37</v>
      </c>
      <c r="AA52" s="150" t="s">
        <v>317</v>
      </c>
      <c r="AB52" s="150" t="s">
        <v>318</v>
      </c>
      <c r="AC52" s="645"/>
      <c r="AD52" s="38"/>
      <c r="AE52" s="38"/>
      <c r="AF52" s="38"/>
      <c r="AG52" s="38"/>
      <c r="AH52" s="38"/>
      <c r="AI52" s="38"/>
    </row>
    <row r="53" spans="1:35" s="7" customFormat="1" ht="30" customHeight="1">
      <c r="A53" s="3"/>
      <c r="B53" s="3"/>
      <c r="C53" s="163"/>
      <c r="D53" s="163"/>
      <c r="E53" s="163"/>
      <c r="F53" s="163"/>
      <c r="G53" s="75">
        <f t="shared" ref="G53:G58" si="15">C53*D53*E53*F53</f>
        <v>0</v>
      </c>
      <c r="H53" s="75">
        <f t="shared" ref="H53:H58" si="16">G53/8</f>
        <v>0</v>
      </c>
      <c r="I53" s="3"/>
      <c r="J53" s="75">
        <f t="shared" ref="J53:J58" si="17">I53*C53</f>
        <v>0</v>
      </c>
      <c r="K53" s="597"/>
      <c r="L53" s="85"/>
      <c r="M53" s="85"/>
      <c r="N53" s="85"/>
      <c r="O53" s="85"/>
      <c r="P53" s="85"/>
      <c r="Q53" s="85"/>
      <c r="R53" s="85"/>
      <c r="S53" s="3"/>
      <c r="T53" s="3"/>
      <c r="U53" s="163"/>
      <c r="V53" s="163"/>
      <c r="W53" s="163"/>
      <c r="X53" s="163"/>
      <c r="Y53" s="151">
        <f t="shared" ref="Y53:Y58" si="18">U53*V53*W53*X53</f>
        <v>0</v>
      </c>
      <c r="Z53" s="151">
        <f t="shared" ref="Z53:Z58" si="19">Y53/8</f>
        <v>0</v>
      </c>
      <c r="AA53" s="3"/>
      <c r="AB53" s="151">
        <f t="shared" ref="AB53:AB58" si="20">AA53*U53</f>
        <v>0</v>
      </c>
      <c r="AC53" s="597"/>
      <c r="AD53" s="85"/>
      <c r="AE53" s="85"/>
      <c r="AF53" s="85"/>
      <c r="AG53" s="85"/>
      <c r="AH53" s="85"/>
      <c r="AI53" s="85"/>
    </row>
    <row r="54" spans="1:35" s="7" customFormat="1" ht="30" customHeight="1">
      <c r="A54" s="3"/>
      <c r="B54" s="3"/>
      <c r="C54" s="163"/>
      <c r="D54" s="163"/>
      <c r="E54" s="163"/>
      <c r="F54" s="163"/>
      <c r="G54" s="75">
        <f t="shared" si="15"/>
        <v>0</v>
      </c>
      <c r="H54" s="75">
        <f t="shared" si="16"/>
        <v>0</v>
      </c>
      <c r="I54" s="3"/>
      <c r="J54" s="75">
        <f t="shared" si="17"/>
        <v>0</v>
      </c>
      <c r="K54" s="598"/>
      <c r="L54" s="85"/>
      <c r="M54" s="85"/>
      <c r="N54" s="85"/>
      <c r="O54" s="85"/>
      <c r="P54" s="85"/>
      <c r="Q54" s="85"/>
      <c r="R54" s="85"/>
      <c r="S54" s="3"/>
      <c r="T54" s="3"/>
      <c r="U54" s="163"/>
      <c r="V54" s="163"/>
      <c r="W54" s="163"/>
      <c r="X54" s="163"/>
      <c r="Y54" s="151">
        <f t="shared" si="18"/>
        <v>0</v>
      </c>
      <c r="Z54" s="151">
        <f t="shared" si="19"/>
        <v>0</v>
      </c>
      <c r="AA54" s="3"/>
      <c r="AB54" s="151">
        <f t="shared" si="20"/>
        <v>0</v>
      </c>
      <c r="AC54" s="598"/>
      <c r="AD54" s="85"/>
      <c r="AE54" s="85"/>
      <c r="AF54" s="85"/>
      <c r="AG54" s="85"/>
      <c r="AH54" s="85"/>
      <c r="AI54" s="85"/>
    </row>
    <row r="55" spans="1:35" s="7" customFormat="1" ht="30" customHeight="1">
      <c r="A55" s="3"/>
      <c r="B55" s="3"/>
      <c r="C55" s="163"/>
      <c r="D55" s="163"/>
      <c r="E55" s="163"/>
      <c r="F55" s="163"/>
      <c r="G55" s="75">
        <f t="shared" si="15"/>
        <v>0</v>
      </c>
      <c r="H55" s="75">
        <f t="shared" si="16"/>
        <v>0</v>
      </c>
      <c r="I55" s="3"/>
      <c r="J55" s="75">
        <f t="shared" si="17"/>
        <v>0</v>
      </c>
      <c r="K55" s="598"/>
      <c r="L55" s="85"/>
      <c r="M55" s="85"/>
      <c r="N55" s="85"/>
      <c r="O55" s="85"/>
      <c r="P55" s="85"/>
      <c r="Q55" s="85"/>
      <c r="R55" s="85"/>
      <c r="S55" s="3"/>
      <c r="T55" s="3"/>
      <c r="U55" s="163"/>
      <c r="V55" s="163"/>
      <c r="W55" s="163"/>
      <c r="X55" s="163"/>
      <c r="Y55" s="151">
        <f t="shared" si="18"/>
        <v>0</v>
      </c>
      <c r="Z55" s="151">
        <f t="shared" si="19"/>
        <v>0</v>
      </c>
      <c r="AA55" s="3"/>
      <c r="AB55" s="151">
        <f t="shared" si="20"/>
        <v>0</v>
      </c>
      <c r="AC55" s="598"/>
      <c r="AD55" s="85"/>
      <c r="AE55" s="85"/>
      <c r="AF55" s="85"/>
      <c r="AG55" s="85"/>
      <c r="AH55" s="85"/>
      <c r="AI55" s="85"/>
    </row>
    <row r="56" spans="1:35" s="7" customFormat="1" ht="30" customHeight="1">
      <c r="A56" s="3"/>
      <c r="B56" s="3"/>
      <c r="C56" s="3"/>
      <c r="D56" s="3"/>
      <c r="E56" s="3"/>
      <c r="F56" s="3"/>
      <c r="G56" s="75">
        <f t="shared" si="15"/>
        <v>0</v>
      </c>
      <c r="H56" s="75">
        <f t="shared" si="16"/>
        <v>0</v>
      </c>
      <c r="I56" s="3"/>
      <c r="J56" s="75">
        <f t="shared" si="17"/>
        <v>0</v>
      </c>
      <c r="K56" s="598"/>
      <c r="L56" s="85"/>
      <c r="M56" s="85"/>
      <c r="N56" s="85"/>
      <c r="O56" s="85"/>
      <c r="P56" s="85"/>
      <c r="Q56" s="85"/>
      <c r="R56" s="85"/>
      <c r="S56" s="3"/>
      <c r="T56" s="3"/>
      <c r="U56" s="3"/>
      <c r="V56" s="3"/>
      <c r="W56" s="3"/>
      <c r="X56" s="3"/>
      <c r="Y56" s="151">
        <f t="shared" si="18"/>
        <v>0</v>
      </c>
      <c r="Z56" s="151">
        <f t="shared" si="19"/>
        <v>0</v>
      </c>
      <c r="AA56" s="3"/>
      <c r="AB56" s="151">
        <f t="shared" si="20"/>
        <v>0</v>
      </c>
      <c r="AC56" s="598"/>
      <c r="AD56" s="85"/>
      <c r="AE56" s="85"/>
      <c r="AF56" s="85"/>
      <c r="AG56" s="85"/>
      <c r="AH56" s="85"/>
      <c r="AI56" s="85"/>
    </row>
    <row r="57" spans="1:35" s="7" customFormat="1" ht="30" customHeight="1">
      <c r="A57" s="3"/>
      <c r="B57" s="3"/>
      <c r="C57" s="3"/>
      <c r="D57" s="3"/>
      <c r="E57" s="3"/>
      <c r="F57" s="3"/>
      <c r="G57" s="75">
        <f t="shared" si="15"/>
        <v>0</v>
      </c>
      <c r="H57" s="75">
        <f t="shared" si="16"/>
        <v>0</v>
      </c>
      <c r="I57" s="3"/>
      <c r="J57" s="75">
        <f t="shared" si="17"/>
        <v>0</v>
      </c>
      <c r="K57" s="598"/>
      <c r="L57" s="85"/>
      <c r="M57" s="85"/>
      <c r="N57" s="85"/>
      <c r="O57" s="85"/>
      <c r="P57" s="85"/>
      <c r="Q57" s="85"/>
      <c r="R57" s="85"/>
      <c r="S57" s="3"/>
      <c r="T57" s="3"/>
      <c r="U57" s="3"/>
      <c r="V57" s="3"/>
      <c r="W57" s="3"/>
      <c r="X57" s="3"/>
      <c r="Y57" s="151">
        <f t="shared" si="18"/>
        <v>0</v>
      </c>
      <c r="Z57" s="151">
        <f t="shared" si="19"/>
        <v>0</v>
      </c>
      <c r="AA57" s="3"/>
      <c r="AB57" s="151">
        <f t="shared" si="20"/>
        <v>0</v>
      </c>
      <c r="AC57" s="598"/>
      <c r="AD57" s="85"/>
      <c r="AE57" s="85"/>
      <c r="AF57" s="85"/>
      <c r="AG57" s="85"/>
      <c r="AH57" s="85"/>
      <c r="AI57" s="85"/>
    </row>
    <row r="58" spans="1:35" s="7" customFormat="1" ht="30" customHeight="1">
      <c r="A58" s="3"/>
      <c r="B58" s="3"/>
      <c r="C58" s="3"/>
      <c r="D58" s="3"/>
      <c r="E58" s="3"/>
      <c r="F58" s="3"/>
      <c r="G58" s="75">
        <f t="shared" si="15"/>
        <v>0</v>
      </c>
      <c r="H58" s="75">
        <f t="shared" si="16"/>
        <v>0</v>
      </c>
      <c r="I58" s="3"/>
      <c r="J58" s="75">
        <f t="shared" si="17"/>
        <v>0</v>
      </c>
      <c r="K58" s="599"/>
      <c r="L58" s="85"/>
      <c r="M58" s="85"/>
      <c r="N58" s="85"/>
      <c r="O58" s="85"/>
      <c r="P58" s="85"/>
      <c r="Q58" s="85"/>
      <c r="R58" s="85"/>
      <c r="S58" s="3"/>
      <c r="T58" s="3"/>
      <c r="U58" s="3"/>
      <c r="V58" s="3"/>
      <c r="W58" s="3"/>
      <c r="X58" s="3"/>
      <c r="Y58" s="151">
        <f t="shared" si="18"/>
        <v>0</v>
      </c>
      <c r="Z58" s="151">
        <f t="shared" si="19"/>
        <v>0</v>
      </c>
      <c r="AA58" s="3"/>
      <c r="AB58" s="151">
        <f t="shared" si="20"/>
        <v>0</v>
      </c>
      <c r="AC58" s="599"/>
      <c r="AD58" s="85"/>
      <c r="AE58" s="85"/>
      <c r="AF58" s="85"/>
      <c r="AG58" s="85"/>
      <c r="AH58" s="85"/>
      <c r="AI58" s="85"/>
    </row>
    <row r="59" spans="1:35" ht="18.75" customHeight="1">
      <c r="A59" s="601" t="s">
        <v>270</v>
      </c>
      <c r="B59" s="603"/>
      <c r="C59" s="132">
        <f>SUBTOTAL(9,C56:C58)</f>
        <v>0</v>
      </c>
      <c r="D59" s="132">
        <f>SUBTOTAL(9,D56:D58)</f>
        <v>0</v>
      </c>
      <c r="E59" s="132">
        <f>SUBTOTAL(9,E56:E58)</f>
        <v>0</v>
      </c>
      <c r="F59" s="132">
        <f>SUBTOTAL(9,F56:F58)</f>
        <v>0</v>
      </c>
      <c r="G59" s="132">
        <f>SUBTOTAL(9,G53:G58)</f>
        <v>0</v>
      </c>
      <c r="H59" s="132">
        <f>SUBTOTAL(9,H53:H58)</f>
        <v>0</v>
      </c>
      <c r="I59" s="132" t="s">
        <v>313</v>
      </c>
      <c r="J59" s="132">
        <f>SUBTOTAL(9,J53:J58)</f>
        <v>0</v>
      </c>
      <c r="K59" s="158">
        <f>SUM(K53:K58)</f>
        <v>0</v>
      </c>
      <c r="L59" s="38"/>
      <c r="M59" s="38"/>
      <c r="N59" s="38"/>
      <c r="O59" s="38"/>
      <c r="P59" s="38"/>
      <c r="Q59" s="38"/>
      <c r="R59" s="38"/>
      <c r="S59" s="640" t="s">
        <v>270</v>
      </c>
      <c r="T59" s="642"/>
      <c r="U59" s="165">
        <f>SUBTOTAL(9,U56:U58)</f>
        <v>0</v>
      </c>
      <c r="V59" s="165">
        <f>SUBTOTAL(9,V56:V58)</f>
        <v>0</v>
      </c>
      <c r="W59" s="165">
        <f>SUBTOTAL(9,W56:W58)</f>
        <v>0</v>
      </c>
      <c r="X59" s="165">
        <f>SUBTOTAL(9,X56:X58)</f>
        <v>0</v>
      </c>
      <c r="Y59" s="165">
        <f>SUBTOTAL(9,Y53:Y58)</f>
        <v>0</v>
      </c>
      <c r="Z59" s="165">
        <f>SUBTOTAL(9,Z53:Z58)</f>
        <v>0</v>
      </c>
      <c r="AA59" s="165" t="s">
        <v>313</v>
      </c>
      <c r="AB59" s="165">
        <f>SUBTOTAL(9,AB53:AB58)</f>
        <v>0</v>
      </c>
      <c r="AC59" s="232">
        <f>SUM(AC53:AC58)</f>
        <v>0</v>
      </c>
      <c r="AD59" s="38"/>
      <c r="AE59" s="38"/>
      <c r="AF59" s="38"/>
      <c r="AG59" s="38"/>
      <c r="AH59" s="38"/>
      <c r="AI59" s="38"/>
    </row>
    <row r="60" spans="1:35">
      <c r="A60" s="86"/>
      <c r="B60" s="86"/>
      <c r="C60" s="86"/>
      <c r="D60" s="86"/>
      <c r="E60" s="87"/>
      <c r="F60" s="88"/>
      <c r="G60" s="88"/>
      <c r="H60" s="88"/>
      <c r="I60" s="39"/>
      <c r="J60" s="39"/>
      <c r="K60" s="39"/>
      <c r="L60" s="38"/>
      <c r="M60" s="38"/>
      <c r="N60" s="38"/>
      <c r="O60" s="38"/>
      <c r="P60" s="38"/>
      <c r="Q60" s="38"/>
      <c r="R60" s="38"/>
      <c r="S60" s="86"/>
      <c r="T60" s="86"/>
      <c r="U60" s="86"/>
      <c r="V60" s="86"/>
      <c r="W60" s="87"/>
      <c r="X60" s="88"/>
      <c r="Y60" s="88"/>
      <c r="Z60" s="88"/>
      <c r="AA60" s="39"/>
      <c r="AB60" s="39"/>
      <c r="AC60" s="39"/>
      <c r="AD60" s="38"/>
      <c r="AE60" s="38"/>
      <c r="AF60" s="38"/>
      <c r="AG60" s="38"/>
      <c r="AH60" s="38"/>
      <c r="AI60" s="38"/>
    </row>
    <row r="61" spans="1:35" ht="48.75" customHeight="1">
      <c r="A61" s="613" t="s">
        <v>430</v>
      </c>
      <c r="B61" s="613"/>
      <c r="C61" s="613"/>
      <c r="D61" s="613"/>
      <c r="E61" s="613"/>
      <c r="F61" s="613"/>
      <c r="G61" s="622">
        <f>J30+H48+G59</f>
        <v>0</v>
      </c>
      <c r="H61" s="479"/>
      <c r="I61" s="38"/>
      <c r="J61" s="38"/>
      <c r="K61" s="38"/>
      <c r="L61" s="38"/>
      <c r="M61" s="38"/>
      <c r="N61" s="38"/>
      <c r="O61" s="38"/>
      <c r="P61" s="38"/>
      <c r="Q61" s="38"/>
      <c r="R61" s="38"/>
      <c r="S61" s="593" t="s">
        <v>430</v>
      </c>
      <c r="T61" s="593"/>
      <c r="U61" s="593"/>
      <c r="V61" s="593"/>
      <c r="W61" s="593"/>
      <c r="X61" s="593"/>
      <c r="Y61" s="639">
        <f>AB30+Z48+Y59</f>
        <v>0</v>
      </c>
      <c r="Z61" s="478"/>
      <c r="AA61" s="38"/>
      <c r="AB61" s="38"/>
      <c r="AC61" s="38"/>
      <c r="AD61" s="38"/>
      <c r="AE61" s="38"/>
      <c r="AF61" s="38"/>
      <c r="AG61" s="38"/>
      <c r="AH61" s="38"/>
      <c r="AI61" s="38"/>
    </row>
    <row r="62" spans="1:35" ht="48.75" customHeight="1">
      <c r="A62" s="613" t="s">
        <v>431</v>
      </c>
      <c r="B62" s="613"/>
      <c r="C62" s="613"/>
      <c r="D62" s="613"/>
      <c r="E62" s="613"/>
      <c r="F62" s="613"/>
      <c r="G62" s="622">
        <f>K30+I48+H59</f>
        <v>0</v>
      </c>
      <c r="H62" s="479"/>
      <c r="I62" s="38"/>
      <c r="J62" s="38"/>
      <c r="K62" s="38"/>
      <c r="L62" s="38"/>
      <c r="M62" s="38"/>
      <c r="N62" s="38"/>
      <c r="O62" s="38"/>
      <c r="P62" s="38"/>
      <c r="Q62" s="38"/>
      <c r="R62" s="38"/>
      <c r="S62" s="593" t="s">
        <v>431</v>
      </c>
      <c r="T62" s="593"/>
      <c r="U62" s="593"/>
      <c r="V62" s="593"/>
      <c r="W62" s="593"/>
      <c r="X62" s="593"/>
      <c r="Y62" s="639">
        <f>AC30+AA48+Z59</f>
        <v>0</v>
      </c>
      <c r="Z62" s="478"/>
      <c r="AA62" s="38"/>
      <c r="AB62" s="38"/>
      <c r="AC62" s="38"/>
      <c r="AD62" s="38"/>
      <c r="AE62" s="38"/>
      <c r="AF62" s="38"/>
      <c r="AG62" s="38"/>
      <c r="AH62" s="38"/>
      <c r="AI62" s="38"/>
    </row>
    <row r="63" spans="1:35" ht="48.75" customHeight="1">
      <c r="A63" s="613" t="s">
        <v>376</v>
      </c>
      <c r="B63" s="613"/>
      <c r="C63" s="613"/>
      <c r="D63" s="613"/>
      <c r="E63" s="613"/>
      <c r="F63" s="613"/>
      <c r="G63" s="622">
        <f>+J59+K48+M30</f>
        <v>0</v>
      </c>
      <c r="H63" s="479"/>
      <c r="I63" s="38"/>
      <c r="J63" s="38"/>
      <c r="K63" s="38"/>
      <c r="L63" s="38"/>
      <c r="M63" s="38"/>
      <c r="N63" s="38"/>
      <c r="O63" s="38"/>
      <c r="P63" s="38"/>
      <c r="Q63" s="38"/>
      <c r="R63" s="38"/>
      <c r="S63" s="593" t="s">
        <v>376</v>
      </c>
      <c r="T63" s="593"/>
      <c r="U63" s="593"/>
      <c r="V63" s="593"/>
      <c r="W63" s="593"/>
      <c r="X63" s="593"/>
      <c r="Y63" s="639">
        <f>+AB59+AC48+AE30</f>
        <v>0</v>
      </c>
      <c r="Z63" s="478"/>
      <c r="AA63" s="38"/>
      <c r="AB63" s="38"/>
      <c r="AC63" s="38"/>
      <c r="AD63" s="38"/>
      <c r="AE63" s="38"/>
      <c r="AF63" s="38"/>
      <c r="AG63" s="38"/>
      <c r="AH63" s="38"/>
      <c r="AI63" s="38"/>
    </row>
    <row r="64" spans="1:35" ht="48.75" customHeight="1">
      <c r="A64" s="613" t="s">
        <v>432</v>
      </c>
      <c r="B64" s="613"/>
      <c r="C64" s="613"/>
      <c r="D64" s="613"/>
      <c r="E64" s="613"/>
      <c r="F64" s="613"/>
      <c r="G64" s="622">
        <f>+K59+L48+N30</f>
        <v>0</v>
      </c>
      <c r="H64" s="479"/>
      <c r="I64" s="38"/>
      <c r="J64" s="38"/>
      <c r="K64" s="38"/>
      <c r="L64" s="38"/>
      <c r="M64" s="38"/>
      <c r="N64" s="38"/>
      <c r="O64" s="38"/>
      <c r="P64" s="38"/>
      <c r="Q64" s="38"/>
      <c r="R64" s="38"/>
      <c r="S64" s="593" t="s">
        <v>432</v>
      </c>
      <c r="T64" s="593"/>
      <c r="U64" s="593"/>
      <c r="V64" s="593"/>
      <c r="W64" s="593"/>
      <c r="X64" s="593"/>
      <c r="Y64" s="639">
        <f>+AC59+AD48+AF30</f>
        <v>0</v>
      </c>
      <c r="Z64" s="478"/>
      <c r="AA64" s="38"/>
      <c r="AB64" s="38"/>
      <c r="AC64" s="38"/>
      <c r="AD64" s="38"/>
      <c r="AE64" s="38"/>
      <c r="AF64" s="38"/>
      <c r="AG64" s="38"/>
      <c r="AH64" s="38"/>
      <c r="AI64" s="38"/>
    </row>
    <row r="65" spans="1:3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row>
    <row r="66" spans="1:35" s="106" customFormat="1" ht="30" customHeight="1">
      <c r="A66" s="666" t="s">
        <v>548</v>
      </c>
      <c r="B66" s="666"/>
      <c r="C66" s="666"/>
      <c r="D66" s="666"/>
      <c r="E66" s="666"/>
      <c r="F66" s="666"/>
      <c r="G66" s="666"/>
      <c r="H66" s="666"/>
      <c r="I66" s="666"/>
      <c r="J66" s="666"/>
      <c r="K66" s="666"/>
      <c r="L66" s="666"/>
      <c r="M66" s="666"/>
      <c r="N66" s="666"/>
      <c r="O66" s="666"/>
      <c r="P66" s="666"/>
      <c r="Q66" s="666"/>
      <c r="R66" s="105"/>
      <c r="S66" s="666" t="s">
        <v>630</v>
      </c>
      <c r="T66" s="666"/>
      <c r="U66" s="666"/>
      <c r="V66" s="666"/>
      <c r="W66" s="666"/>
      <c r="X66" s="666"/>
      <c r="Y66" s="666"/>
      <c r="Z66" s="666"/>
      <c r="AA66" s="666"/>
      <c r="AB66" s="666"/>
      <c r="AC66" s="666"/>
      <c r="AD66" s="666"/>
      <c r="AE66" s="666"/>
      <c r="AF66" s="666"/>
      <c r="AG66" s="666"/>
      <c r="AH66" s="666"/>
      <c r="AI66" s="666"/>
    </row>
    <row r="67" spans="1:35" ht="18.75" customHeight="1">
      <c r="A67" s="604" t="s">
        <v>53</v>
      </c>
      <c r="B67" s="604"/>
      <c r="C67" s="604"/>
      <c r="D67" s="604"/>
      <c r="E67" s="604"/>
      <c r="F67" s="604"/>
      <c r="G67" s="604"/>
      <c r="H67" s="604"/>
      <c r="I67" s="604"/>
      <c r="J67" s="604"/>
      <c r="K67" s="604"/>
      <c r="L67" s="604"/>
      <c r="M67" s="604"/>
      <c r="N67" s="604"/>
      <c r="O67" s="604"/>
      <c r="P67" s="604"/>
      <c r="Q67" s="604"/>
      <c r="R67" s="38"/>
      <c r="S67" s="425" t="s">
        <v>53</v>
      </c>
      <c r="T67" s="426"/>
      <c r="U67" s="426"/>
      <c r="V67" s="426"/>
      <c r="W67" s="426"/>
      <c r="X67" s="426"/>
      <c r="Y67" s="426"/>
      <c r="Z67" s="426"/>
      <c r="AA67" s="426"/>
      <c r="AB67" s="426"/>
      <c r="AC67" s="426"/>
      <c r="AD67" s="426"/>
      <c r="AE67" s="426"/>
      <c r="AF67" s="426"/>
      <c r="AG67" s="426"/>
      <c r="AH67" s="426"/>
      <c r="AI67" s="427"/>
    </row>
    <row r="68" spans="1:35" ht="24" customHeight="1">
      <c r="A68" s="709" t="s">
        <v>386</v>
      </c>
      <c r="B68" s="709"/>
      <c r="C68" s="709"/>
      <c r="D68" s="709"/>
      <c r="E68" s="709"/>
      <c r="F68" s="709"/>
      <c r="G68" s="709"/>
      <c r="H68" s="709"/>
      <c r="I68" s="709"/>
      <c r="J68" s="709"/>
      <c r="K68" s="709"/>
      <c r="L68" s="709"/>
      <c r="M68" s="709"/>
      <c r="N68" s="709"/>
      <c r="O68" s="709"/>
      <c r="P68" s="709"/>
      <c r="Q68" s="709"/>
      <c r="R68" s="38"/>
      <c r="S68" s="706" t="s">
        <v>386</v>
      </c>
      <c r="T68" s="707"/>
      <c r="U68" s="707"/>
      <c r="V68" s="707"/>
      <c r="W68" s="707"/>
      <c r="X68" s="707"/>
      <c r="Y68" s="707"/>
      <c r="Z68" s="707"/>
      <c r="AA68" s="707"/>
      <c r="AB68" s="707"/>
      <c r="AC68" s="707"/>
      <c r="AD68" s="707"/>
      <c r="AE68" s="707"/>
      <c r="AF68" s="707"/>
      <c r="AG68" s="707"/>
      <c r="AH68" s="707"/>
      <c r="AI68" s="708"/>
    </row>
    <row r="69" spans="1:35">
      <c r="A69" s="630"/>
      <c r="B69" s="630"/>
      <c r="C69" s="630"/>
      <c r="D69" s="630"/>
      <c r="E69" s="630"/>
      <c r="F69" s="630"/>
      <c r="G69" s="630"/>
      <c r="H69" s="630"/>
      <c r="I69" s="630"/>
      <c r="J69" s="630"/>
      <c r="K69" s="38"/>
      <c r="L69" s="38"/>
      <c r="M69" s="38"/>
      <c r="N69" s="38"/>
      <c r="O69" s="38"/>
      <c r="P69" s="38"/>
      <c r="Q69" s="38"/>
      <c r="R69" s="38"/>
      <c r="S69" s="630"/>
      <c r="T69" s="630"/>
      <c r="U69" s="630"/>
      <c r="V69" s="630"/>
      <c r="W69" s="630"/>
      <c r="X69" s="630"/>
      <c r="Y69" s="630"/>
      <c r="Z69" s="630"/>
      <c r="AA69" s="630"/>
      <c r="AB69" s="630"/>
      <c r="AC69" s="38"/>
      <c r="AD69" s="38"/>
      <c r="AE69" s="38"/>
      <c r="AF69" s="38"/>
      <c r="AG69" s="38"/>
      <c r="AH69" s="38"/>
      <c r="AI69" s="38"/>
    </row>
    <row r="70" spans="1:35" ht="18.75" customHeight="1">
      <c r="A70" s="604" t="s">
        <v>379</v>
      </c>
      <c r="B70" s="604"/>
      <c r="C70" s="604"/>
      <c r="D70" s="604"/>
      <c r="E70" s="604"/>
      <c r="F70" s="604"/>
      <c r="G70" s="604"/>
      <c r="H70" s="604"/>
      <c r="I70" s="604"/>
      <c r="J70" s="604"/>
      <c r="K70" s="604"/>
      <c r="L70" s="604"/>
      <c r="M70" s="604"/>
      <c r="N70" s="38"/>
      <c r="O70" s="38"/>
      <c r="P70" s="38"/>
      <c r="Q70" s="38"/>
      <c r="R70" s="38"/>
      <c r="S70" s="646" t="s">
        <v>379</v>
      </c>
      <c r="T70" s="646"/>
      <c r="U70" s="646"/>
      <c r="V70" s="646"/>
      <c r="W70" s="646"/>
      <c r="X70" s="646"/>
      <c r="Y70" s="646"/>
      <c r="Z70" s="646"/>
      <c r="AA70" s="646"/>
      <c r="AB70" s="646"/>
      <c r="AC70" s="646"/>
      <c r="AD70" s="646"/>
      <c r="AE70" s="646"/>
      <c r="AF70" s="38"/>
      <c r="AG70" s="38"/>
      <c r="AH70" s="38"/>
      <c r="AI70" s="38"/>
    </row>
    <row r="71" spans="1:35" ht="15" customHeight="1">
      <c r="A71" s="610" t="s">
        <v>54</v>
      </c>
      <c r="B71" s="600" t="s">
        <v>55</v>
      </c>
      <c r="C71" s="600" t="s">
        <v>56</v>
      </c>
      <c r="D71" s="600" t="s">
        <v>273</v>
      </c>
      <c r="E71" s="600" t="s">
        <v>75</v>
      </c>
      <c r="F71" s="590" t="s">
        <v>57</v>
      </c>
      <c r="G71" s="591"/>
      <c r="H71" s="592"/>
      <c r="I71" s="611" t="s">
        <v>61</v>
      </c>
      <c r="J71" s="574" t="s">
        <v>41</v>
      </c>
      <c r="K71" s="574" t="s">
        <v>42</v>
      </c>
      <c r="L71" s="574" t="s">
        <v>314</v>
      </c>
      <c r="M71" s="574" t="s">
        <v>101</v>
      </c>
      <c r="N71" s="38"/>
      <c r="O71" s="38"/>
      <c r="P71" s="38"/>
      <c r="Q71" s="38"/>
      <c r="R71" s="38"/>
      <c r="S71" s="649" t="s">
        <v>54</v>
      </c>
      <c r="T71" s="638" t="s">
        <v>55</v>
      </c>
      <c r="U71" s="638" t="s">
        <v>56</v>
      </c>
      <c r="V71" s="638" t="s">
        <v>273</v>
      </c>
      <c r="W71" s="638" t="s">
        <v>75</v>
      </c>
      <c r="X71" s="671" t="s">
        <v>57</v>
      </c>
      <c r="Y71" s="672"/>
      <c r="Z71" s="673"/>
      <c r="AA71" s="644" t="s">
        <v>61</v>
      </c>
      <c r="AB71" s="572" t="s">
        <v>41</v>
      </c>
      <c r="AC71" s="572" t="s">
        <v>42</v>
      </c>
      <c r="AD71" s="572" t="s">
        <v>314</v>
      </c>
      <c r="AE71" s="572" t="s">
        <v>101</v>
      </c>
      <c r="AF71" s="38"/>
      <c r="AG71" s="38"/>
      <c r="AH71" s="38"/>
      <c r="AI71" s="38"/>
    </row>
    <row r="72" spans="1:35" ht="15" customHeight="1">
      <c r="A72" s="610"/>
      <c r="B72" s="600"/>
      <c r="C72" s="600"/>
      <c r="D72" s="600"/>
      <c r="E72" s="600"/>
      <c r="F72" s="600" t="s">
        <v>58</v>
      </c>
      <c r="G72" s="574" t="s">
        <v>59</v>
      </c>
      <c r="H72" s="574" t="s">
        <v>60</v>
      </c>
      <c r="I72" s="612"/>
      <c r="J72" s="575"/>
      <c r="K72" s="575"/>
      <c r="L72" s="575"/>
      <c r="M72" s="575"/>
      <c r="N72" s="38"/>
      <c r="O72" s="38"/>
      <c r="P72" s="38"/>
      <c r="Q72" s="38"/>
      <c r="R72" s="38"/>
      <c r="S72" s="649"/>
      <c r="T72" s="638"/>
      <c r="U72" s="638"/>
      <c r="V72" s="638"/>
      <c r="W72" s="638"/>
      <c r="X72" s="638" t="s">
        <v>58</v>
      </c>
      <c r="Y72" s="572" t="s">
        <v>59</v>
      </c>
      <c r="Z72" s="572" t="s">
        <v>60</v>
      </c>
      <c r="AA72" s="645"/>
      <c r="AB72" s="573"/>
      <c r="AC72" s="573"/>
      <c r="AD72" s="573"/>
      <c r="AE72" s="573"/>
      <c r="AF72" s="38"/>
      <c r="AG72" s="38"/>
      <c r="AH72" s="38"/>
      <c r="AI72" s="38"/>
    </row>
    <row r="73" spans="1:35">
      <c r="A73" s="610"/>
      <c r="B73" s="31" t="s">
        <v>32</v>
      </c>
      <c r="C73" s="31" t="s">
        <v>33</v>
      </c>
      <c r="D73" s="31" t="s">
        <v>34</v>
      </c>
      <c r="E73" s="33" t="s">
        <v>33</v>
      </c>
      <c r="F73" s="600"/>
      <c r="G73" s="575"/>
      <c r="H73" s="575"/>
      <c r="I73" s="30"/>
      <c r="J73" s="31" t="s">
        <v>389</v>
      </c>
      <c r="K73" s="93" t="s">
        <v>37</v>
      </c>
      <c r="L73" s="31" t="s">
        <v>317</v>
      </c>
      <c r="M73" s="31" t="s">
        <v>390</v>
      </c>
      <c r="N73" s="38"/>
      <c r="O73" s="38"/>
      <c r="P73" s="38"/>
      <c r="Q73" s="38"/>
      <c r="R73" s="38"/>
      <c r="S73" s="649"/>
      <c r="T73" s="150" t="s">
        <v>32</v>
      </c>
      <c r="U73" s="150" t="s">
        <v>33</v>
      </c>
      <c r="V73" s="150" t="s">
        <v>34</v>
      </c>
      <c r="W73" s="149" t="s">
        <v>33</v>
      </c>
      <c r="X73" s="638"/>
      <c r="Y73" s="573"/>
      <c r="Z73" s="573"/>
      <c r="AA73" s="152"/>
      <c r="AB73" s="150" t="s">
        <v>389</v>
      </c>
      <c r="AC73" s="95" t="s">
        <v>37</v>
      </c>
      <c r="AD73" s="150" t="s">
        <v>317</v>
      </c>
      <c r="AE73" s="150" t="s">
        <v>390</v>
      </c>
      <c r="AF73" s="38"/>
      <c r="AG73" s="38"/>
      <c r="AH73" s="38"/>
      <c r="AI73" s="38"/>
    </row>
    <row r="74" spans="1:35" ht="22.5" customHeight="1">
      <c r="A74" s="84" t="s">
        <v>542</v>
      </c>
      <c r="B74" s="3"/>
      <c r="C74" s="3"/>
      <c r="D74" s="3"/>
      <c r="E74" s="5"/>
      <c r="F74" s="3"/>
      <c r="G74" s="3"/>
      <c r="H74" s="3"/>
      <c r="I74" s="3"/>
      <c r="J74" s="159">
        <f>B74*C74*D74*E74</f>
        <v>0</v>
      </c>
      <c r="K74" s="159">
        <f>J74/8</f>
        <v>0</v>
      </c>
      <c r="L74" s="3"/>
      <c r="M74" s="75">
        <f>+B74*C74*L74</f>
        <v>0</v>
      </c>
      <c r="N74" s="38"/>
      <c r="O74" s="38"/>
      <c r="P74" s="38"/>
      <c r="Q74" s="38"/>
      <c r="R74" s="38"/>
      <c r="S74" s="74" t="s">
        <v>542</v>
      </c>
      <c r="T74" s="3"/>
      <c r="U74" s="3"/>
      <c r="V74" s="3"/>
      <c r="W74" s="5"/>
      <c r="X74" s="3"/>
      <c r="Y74" s="3"/>
      <c r="Z74" s="3"/>
      <c r="AA74" s="3"/>
      <c r="AB74" s="244">
        <f>T74*U74*V74*W74</f>
        <v>0</v>
      </c>
      <c r="AC74" s="244">
        <f>AB74/8</f>
        <v>0</v>
      </c>
      <c r="AD74" s="3"/>
      <c r="AE74" s="76">
        <f>+T74*U74*AD74</f>
        <v>0</v>
      </c>
      <c r="AF74" s="38"/>
      <c r="AG74" s="38"/>
      <c r="AH74" s="38"/>
      <c r="AI74" s="38"/>
    </row>
    <row r="75" spans="1:35" ht="22.5" customHeight="1">
      <c r="A75" s="84" t="s">
        <v>541</v>
      </c>
      <c r="B75" s="3"/>
      <c r="C75" s="3"/>
      <c r="D75" s="3"/>
      <c r="E75" s="5"/>
      <c r="F75" s="3"/>
      <c r="G75" s="3"/>
      <c r="H75" s="3"/>
      <c r="I75" s="3"/>
      <c r="J75" s="159">
        <f t="shared" ref="J75:J82" si="21">B75*C75*D75*E75</f>
        <v>0</v>
      </c>
      <c r="K75" s="159">
        <f>J75/8</f>
        <v>0</v>
      </c>
      <c r="L75" s="3"/>
      <c r="M75" s="75">
        <f t="shared" ref="M75:M82" si="22">+B75*C75*L75</f>
        <v>0</v>
      </c>
      <c r="N75" s="38"/>
      <c r="O75" s="38"/>
      <c r="P75" s="38"/>
      <c r="Q75" s="38"/>
      <c r="R75" s="38"/>
      <c r="S75" s="74" t="s">
        <v>541</v>
      </c>
      <c r="T75" s="3"/>
      <c r="U75" s="3"/>
      <c r="V75" s="3"/>
      <c r="W75" s="5"/>
      <c r="X75" s="3"/>
      <c r="Y75" s="3"/>
      <c r="Z75" s="3"/>
      <c r="AA75" s="3"/>
      <c r="AB75" s="244">
        <f t="shared" ref="AB75:AB82" si="23">T75*U75*V75*W75</f>
        <v>0</v>
      </c>
      <c r="AC75" s="244">
        <f>AB75/8</f>
        <v>0</v>
      </c>
      <c r="AD75" s="3"/>
      <c r="AE75" s="76">
        <f t="shared" ref="AE75:AE82" si="24">+T75*U75*AD75</f>
        <v>0</v>
      </c>
      <c r="AF75" s="38"/>
      <c r="AG75" s="38"/>
      <c r="AH75" s="38"/>
      <c r="AI75" s="38"/>
    </row>
    <row r="76" spans="1:35" ht="22.5" customHeight="1">
      <c r="A76" s="84" t="s">
        <v>540</v>
      </c>
      <c r="B76" s="3"/>
      <c r="C76" s="3"/>
      <c r="D76" s="3"/>
      <c r="E76" s="5"/>
      <c r="F76" s="3"/>
      <c r="G76" s="3"/>
      <c r="H76" s="3"/>
      <c r="I76" s="3"/>
      <c r="J76" s="159">
        <f t="shared" si="21"/>
        <v>0</v>
      </c>
      <c r="K76" s="159">
        <f t="shared" ref="K76:K82" si="25">J76/8</f>
        <v>0</v>
      </c>
      <c r="L76" s="3"/>
      <c r="M76" s="75">
        <f t="shared" si="22"/>
        <v>0</v>
      </c>
      <c r="N76" s="38"/>
      <c r="O76" s="38"/>
      <c r="P76" s="38"/>
      <c r="Q76" s="38"/>
      <c r="R76" s="38"/>
      <c r="S76" s="74" t="s">
        <v>540</v>
      </c>
      <c r="T76" s="3"/>
      <c r="U76" s="3"/>
      <c r="V76" s="3"/>
      <c r="W76" s="5"/>
      <c r="X76" s="3"/>
      <c r="Y76" s="3"/>
      <c r="Z76" s="3"/>
      <c r="AA76" s="3"/>
      <c r="AB76" s="244">
        <f t="shared" si="23"/>
        <v>0</v>
      </c>
      <c r="AC76" s="244">
        <f t="shared" ref="AC76:AC82" si="26">AB76/8</f>
        <v>0</v>
      </c>
      <c r="AD76" s="3"/>
      <c r="AE76" s="76">
        <f t="shared" si="24"/>
        <v>0</v>
      </c>
      <c r="AF76" s="38"/>
      <c r="AG76" s="38"/>
      <c r="AH76" s="38"/>
      <c r="AI76" s="38"/>
    </row>
    <row r="77" spans="1:35" ht="22.5" customHeight="1">
      <c r="A77" s="84" t="s">
        <v>539</v>
      </c>
      <c r="B77" s="3"/>
      <c r="C77" s="3"/>
      <c r="D77" s="3"/>
      <c r="E77" s="3"/>
      <c r="F77" s="3"/>
      <c r="G77" s="3"/>
      <c r="H77" s="3"/>
      <c r="I77" s="3"/>
      <c r="J77" s="159">
        <f t="shared" si="21"/>
        <v>0</v>
      </c>
      <c r="K77" s="159">
        <f t="shared" si="25"/>
        <v>0</v>
      </c>
      <c r="L77" s="3"/>
      <c r="M77" s="75">
        <f t="shared" si="22"/>
        <v>0</v>
      </c>
      <c r="N77" s="38"/>
      <c r="O77" s="38"/>
      <c r="P77" s="38"/>
      <c r="Q77" s="38"/>
      <c r="R77" s="38"/>
      <c r="S77" s="74" t="s">
        <v>539</v>
      </c>
      <c r="T77" s="3"/>
      <c r="U77" s="3"/>
      <c r="V77" s="3"/>
      <c r="W77" s="3"/>
      <c r="X77" s="3"/>
      <c r="Y77" s="3"/>
      <c r="Z77" s="3"/>
      <c r="AA77" s="3"/>
      <c r="AB77" s="244">
        <f t="shared" si="23"/>
        <v>0</v>
      </c>
      <c r="AC77" s="244">
        <f t="shared" si="26"/>
        <v>0</v>
      </c>
      <c r="AD77" s="3"/>
      <c r="AE77" s="76">
        <f t="shared" si="24"/>
        <v>0</v>
      </c>
      <c r="AF77" s="38"/>
      <c r="AG77" s="38"/>
      <c r="AH77" s="38"/>
      <c r="AI77" s="38"/>
    </row>
    <row r="78" spans="1:35" ht="22.5" customHeight="1">
      <c r="A78" s="84" t="s">
        <v>538</v>
      </c>
      <c r="B78" s="3"/>
      <c r="C78" s="3"/>
      <c r="D78" s="3"/>
      <c r="E78" s="3"/>
      <c r="F78" s="3"/>
      <c r="G78" s="3"/>
      <c r="H78" s="3"/>
      <c r="I78" s="3"/>
      <c r="J78" s="159">
        <f t="shared" si="21"/>
        <v>0</v>
      </c>
      <c r="K78" s="159">
        <f t="shared" si="25"/>
        <v>0</v>
      </c>
      <c r="L78" s="3"/>
      <c r="M78" s="75">
        <f t="shared" si="22"/>
        <v>0</v>
      </c>
      <c r="N78" s="38"/>
      <c r="O78" s="38"/>
      <c r="P78" s="38"/>
      <c r="Q78" s="38"/>
      <c r="R78" s="38"/>
      <c r="S78" s="74" t="s">
        <v>538</v>
      </c>
      <c r="T78" s="3"/>
      <c r="U78" s="3"/>
      <c r="V78" s="3"/>
      <c r="W78" s="3"/>
      <c r="X78" s="3"/>
      <c r="Y78" s="3"/>
      <c r="Z78" s="3"/>
      <c r="AA78" s="3"/>
      <c r="AB78" s="244">
        <f t="shared" si="23"/>
        <v>0</v>
      </c>
      <c r="AC78" s="244">
        <f t="shared" si="26"/>
        <v>0</v>
      </c>
      <c r="AD78" s="3"/>
      <c r="AE78" s="76">
        <f t="shared" si="24"/>
        <v>0</v>
      </c>
      <c r="AF78" s="38"/>
      <c r="AG78" s="38"/>
      <c r="AH78" s="38"/>
      <c r="AI78" s="38"/>
    </row>
    <row r="79" spans="1:35" ht="22.5" customHeight="1">
      <c r="A79" s="84" t="s">
        <v>537</v>
      </c>
      <c r="B79" s="3"/>
      <c r="C79" s="3"/>
      <c r="D79" s="3"/>
      <c r="E79" s="3"/>
      <c r="F79" s="3"/>
      <c r="G79" s="3"/>
      <c r="H79" s="3"/>
      <c r="I79" s="3"/>
      <c r="J79" s="159">
        <f t="shared" si="21"/>
        <v>0</v>
      </c>
      <c r="K79" s="159">
        <f t="shared" si="25"/>
        <v>0</v>
      </c>
      <c r="L79" s="3"/>
      <c r="M79" s="75">
        <f t="shared" si="22"/>
        <v>0</v>
      </c>
      <c r="N79" s="38"/>
      <c r="O79" s="38"/>
      <c r="P79" s="38"/>
      <c r="Q79" s="38"/>
      <c r="R79" s="38"/>
      <c r="S79" s="74" t="s">
        <v>537</v>
      </c>
      <c r="T79" s="3"/>
      <c r="U79" s="3"/>
      <c r="V79" s="3"/>
      <c r="W79" s="3"/>
      <c r="X79" s="3"/>
      <c r="Y79" s="3"/>
      <c r="Z79" s="3"/>
      <c r="AA79" s="3"/>
      <c r="AB79" s="244">
        <f t="shared" si="23"/>
        <v>0</v>
      </c>
      <c r="AC79" s="244">
        <f t="shared" si="26"/>
        <v>0</v>
      </c>
      <c r="AD79" s="3"/>
      <c r="AE79" s="76">
        <f t="shared" si="24"/>
        <v>0</v>
      </c>
      <c r="AF79" s="38"/>
      <c r="AG79" s="38"/>
      <c r="AH79" s="38"/>
      <c r="AI79" s="38"/>
    </row>
    <row r="80" spans="1:35" ht="22.5" customHeight="1">
      <c r="A80" s="84" t="s">
        <v>536</v>
      </c>
      <c r="B80" s="3"/>
      <c r="C80" s="3"/>
      <c r="D80" s="3"/>
      <c r="E80" s="3"/>
      <c r="F80" s="3"/>
      <c r="G80" s="3"/>
      <c r="H80" s="3"/>
      <c r="I80" s="3"/>
      <c r="J80" s="159">
        <f t="shared" si="21"/>
        <v>0</v>
      </c>
      <c r="K80" s="159">
        <f t="shared" si="25"/>
        <v>0</v>
      </c>
      <c r="L80" s="3"/>
      <c r="M80" s="75">
        <f t="shared" si="22"/>
        <v>0</v>
      </c>
      <c r="N80" s="38"/>
      <c r="O80" s="38"/>
      <c r="P80" s="38"/>
      <c r="Q80" s="38"/>
      <c r="R80" s="38"/>
      <c r="S80" s="74" t="s">
        <v>536</v>
      </c>
      <c r="T80" s="3"/>
      <c r="U80" s="3"/>
      <c r="V80" s="3"/>
      <c r="W80" s="3"/>
      <c r="X80" s="3"/>
      <c r="Y80" s="3"/>
      <c r="Z80" s="3"/>
      <c r="AA80" s="3"/>
      <c r="AB80" s="244">
        <f t="shared" si="23"/>
        <v>0</v>
      </c>
      <c r="AC80" s="244">
        <f t="shared" si="26"/>
        <v>0</v>
      </c>
      <c r="AD80" s="3"/>
      <c r="AE80" s="76">
        <f t="shared" si="24"/>
        <v>0</v>
      </c>
      <c r="AF80" s="38"/>
      <c r="AG80" s="38"/>
      <c r="AH80" s="38"/>
      <c r="AI80" s="38"/>
    </row>
    <row r="81" spans="1:35" ht="22.5" customHeight="1">
      <c r="A81" s="84" t="s">
        <v>63</v>
      </c>
      <c r="B81" s="3"/>
      <c r="C81" s="3"/>
      <c r="D81" s="3"/>
      <c r="E81" s="3"/>
      <c r="F81" s="3"/>
      <c r="G81" s="3"/>
      <c r="H81" s="3"/>
      <c r="I81" s="3"/>
      <c r="J81" s="159">
        <f t="shared" si="21"/>
        <v>0</v>
      </c>
      <c r="K81" s="159">
        <f t="shared" si="25"/>
        <v>0</v>
      </c>
      <c r="L81" s="3"/>
      <c r="M81" s="75">
        <f t="shared" si="22"/>
        <v>0</v>
      </c>
      <c r="N81" s="38"/>
      <c r="O81" s="38"/>
      <c r="P81" s="38"/>
      <c r="Q81" s="38"/>
      <c r="R81" s="38"/>
      <c r="S81" s="74" t="s">
        <v>63</v>
      </c>
      <c r="T81" s="3"/>
      <c r="U81" s="3"/>
      <c r="V81" s="3"/>
      <c r="W81" s="3"/>
      <c r="X81" s="3"/>
      <c r="Y81" s="3"/>
      <c r="Z81" s="3"/>
      <c r="AA81" s="3"/>
      <c r="AB81" s="244">
        <f t="shared" si="23"/>
        <v>0</v>
      </c>
      <c r="AC81" s="244">
        <f t="shared" si="26"/>
        <v>0</v>
      </c>
      <c r="AD81" s="3"/>
      <c r="AE81" s="76">
        <f t="shared" si="24"/>
        <v>0</v>
      </c>
      <c r="AF81" s="38"/>
      <c r="AG81" s="38"/>
      <c r="AH81" s="38"/>
      <c r="AI81" s="38"/>
    </row>
    <row r="82" spans="1:35" ht="22.5" customHeight="1">
      <c r="A82" s="84" t="s">
        <v>64</v>
      </c>
      <c r="B82" s="3"/>
      <c r="C82" s="3"/>
      <c r="D82" s="3"/>
      <c r="E82" s="3"/>
      <c r="F82" s="3"/>
      <c r="G82" s="3"/>
      <c r="H82" s="3"/>
      <c r="I82" s="3"/>
      <c r="J82" s="159">
        <f t="shared" si="21"/>
        <v>0</v>
      </c>
      <c r="K82" s="159">
        <f t="shared" si="25"/>
        <v>0</v>
      </c>
      <c r="L82" s="3"/>
      <c r="M82" s="75">
        <f t="shared" si="22"/>
        <v>0</v>
      </c>
      <c r="N82" s="38"/>
      <c r="O82" s="38"/>
      <c r="P82" s="38"/>
      <c r="Q82" s="38"/>
      <c r="R82" s="38"/>
      <c r="S82" s="74" t="s">
        <v>64</v>
      </c>
      <c r="T82" s="3"/>
      <c r="U82" s="3"/>
      <c r="V82" s="3"/>
      <c r="W82" s="3"/>
      <c r="X82" s="3"/>
      <c r="Y82" s="3"/>
      <c r="Z82" s="3"/>
      <c r="AA82" s="3"/>
      <c r="AB82" s="244">
        <f t="shared" si="23"/>
        <v>0</v>
      </c>
      <c r="AC82" s="244">
        <f t="shared" si="26"/>
        <v>0</v>
      </c>
      <c r="AD82" s="3"/>
      <c r="AE82" s="76">
        <f t="shared" si="24"/>
        <v>0</v>
      </c>
      <c r="AF82" s="38"/>
      <c r="AG82" s="38"/>
      <c r="AH82" s="38"/>
      <c r="AI82" s="38"/>
    </row>
    <row r="83" spans="1:35" ht="18.75" customHeight="1">
      <c r="A83" s="601" t="s">
        <v>388</v>
      </c>
      <c r="B83" s="602"/>
      <c r="C83" s="602"/>
      <c r="D83" s="602"/>
      <c r="E83" s="602"/>
      <c r="F83" s="602"/>
      <c r="G83" s="602"/>
      <c r="H83" s="602"/>
      <c r="I83" s="603"/>
      <c r="J83" s="134">
        <f>SUM(J74:J82)</f>
        <v>0</v>
      </c>
      <c r="K83" s="134">
        <f>SUM(K74:K82)</f>
        <v>0</v>
      </c>
      <c r="L83" s="132" t="s">
        <v>313</v>
      </c>
      <c r="M83" s="147">
        <f>SUM(M74:M82)</f>
        <v>0</v>
      </c>
      <c r="N83" s="38"/>
      <c r="O83" s="38"/>
      <c r="P83" s="38"/>
      <c r="Q83" s="38"/>
      <c r="R83" s="38"/>
      <c r="S83" s="640" t="s">
        <v>388</v>
      </c>
      <c r="T83" s="641"/>
      <c r="U83" s="641"/>
      <c r="V83" s="641"/>
      <c r="W83" s="641"/>
      <c r="X83" s="641"/>
      <c r="Y83" s="641"/>
      <c r="Z83" s="641"/>
      <c r="AA83" s="642"/>
      <c r="AB83" s="217">
        <f>SUM(AB74:AB82)</f>
        <v>0</v>
      </c>
      <c r="AC83" s="217">
        <f>SUM(AC74:AC82)</f>
        <v>0</v>
      </c>
      <c r="AD83" s="165" t="s">
        <v>313</v>
      </c>
      <c r="AE83" s="231">
        <f>SUM(AE74:AE82)</f>
        <v>0</v>
      </c>
      <c r="AF83" s="38"/>
      <c r="AG83" s="38"/>
      <c r="AH83" s="38"/>
      <c r="AI83" s="38"/>
    </row>
    <row r="84" spans="1:3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row>
    <row r="85" spans="1:35" ht="18.75" customHeight="1">
      <c r="A85" s="604" t="s">
        <v>403</v>
      </c>
      <c r="B85" s="604"/>
      <c r="C85" s="604"/>
      <c r="D85" s="604"/>
      <c r="E85" s="604"/>
      <c r="F85" s="604"/>
      <c r="G85" s="604"/>
      <c r="H85" s="604"/>
      <c r="I85" s="604"/>
      <c r="J85" s="604"/>
      <c r="K85" s="38"/>
      <c r="L85" s="38"/>
      <c r="M85" s="38"/>
      <c r="N85" s="38"/>
      <c r="O85" s="38"/>
      <c r="P85" s="38"/>
      <c r="Q85" s="38"/>
      <c r="R85" s="38"/>
      <c r="S85" s="646" t="s">
        <v>403</v>
      </c>
      <c r="T85" s="646"/>
      <c r="U85" s="646"/>
      <c r="V85" s="646"/>
      <c r="W85" s="646"/>
      <c r="X85" s="646"/>
      <c r="Y85" s="646"/>
      <c r="Z85" s="646"/>
      <c r="AA85" s="646"/>
      <c r="AB85" s="646"/>
      <c r="AC85" s="38"/>
      <c r="AD85" s="38"/>
      <c r="AE85" s="38"/>
      <c r="AF85" s="38"/>
      <c r="AG85" s="38"/>
      <c r="AH85" s="38"/>
      <c r="AI85" s="38"/>
    </row>
    <row r="86" spans="1:35" ht="63" customHeight="1">
      <c r="A86" s="90" t="s">
        <v>67</v>
      </c>
      <c r="B86" s="605" t="s">
        <v>68</v>
      </c>
      <c r="C86" s="606"/>
      <c r="D86" s="30" t="s">
        <v>69</v>
      </c>
      <c r="E86" s="30" t="s">
        <v>70</v>
      </c>
      <c r="F86" s="314" t="s">
        <v>331</v>
      </c>
      <c r="G86" s="314" t="s">
        <v>332</v>
      </c>
      <c r="H86" s="600" t="s">
        <v>71</v>
      </c>
      <c r="I86" s="600"/>
      <c r="J86" s="600"/>
      <c r="K86" s="38"/>
      <c r="L86" s="85"/>
      <c r="M86" s="38"/>
      <c r="N86" s="38"/>
      <c r="O86" s="38"/>
      <c r="P86" s="38"/>
      <c r="Q86" s="38"/>
      <c r="R86" s="38"/>
      <c r="S86" s="77" t="s">
        <v>67</v>
      </c>
      <c r="T86" s="647" t="s">
        <v>68</v>
      </c>
      <c r="U86" s="648"/>
      <c r="V86" s="152" t="s">
        <v>69</v>
      </c>
      <c r="W86" s="152" t="s">
        <v>70</v>
      </c>
      <c r="X86" s="316" t="s">
        <v>331</v>
      </c>
      <c r="Y86" s="316" t="s">
        <v>332</v>
      </c>
      <c r="Z86" s="638" t="s">
        <v>71</v>
      </c>
      <c r="AA86" s="638"/>
      <c r="AB86" s="638"/>
      <c r="AC86" s="38"/>
      <c r="AD86" s="85"/>
      <c r="AE86" s="38"/>
      <c r="AF86" s="38"/>
      <c r="AG86" s="38"/>
      <c r="AH86" s="38"/>
      <c r="AI86" s="38"/>
    </row>
    <row r="87" spans="1:35" ht="43.5" customHeight="1">
      <c r="A87" s="84" t="s">
        <v>72</v>
      </c>
      <c r="B87" s="607"/>
      <c r="C87" s="608"/>
      <c r="D87" s="3"/>
      <c r="E87" s="312" t="str">
        <f>+IFERROR(D87/B5,"")</f>
        <v/>
      </c>
      <c r="F87" s="314" t="str">
        <f>+IF(D87="","N/A",IF(E87&gt;10%,"NON RISPETTATO","RISPETTATO"))</f>
        <v>N/A</v>
      </c>
      <c r="G87" s="314" t="str">
        <f>+IF(D87="","N/A",IF(D87&gt;1,"NON RISPETTATO","RISPETTATO"))</f>
        <v>N/A</v>
      </c>
      <c r="H87" s="609"/>
      <c r="I87" s="609"/>
      <c r="J87" s="609"/>
      <c r="K87" s="38"/>
      <c r="L87" s="85"/>
      <c r="M87" s="38"/>
      <c r="N87" s="38"/>
      <c r="O87" s="38"/>
      <c r="P87" s="38"/>
      <c r="Q87" s="38"/>
      <c r="R87" s="38"/>
      <c r="S87" s="74" t="s">
        <v>72</v>
      </c>
      <c r="T87" s="607"/>
      <c r="U87" s="608"/>
      <c r="V87" s="3"/>
      <c r="W87" s="305" t="str">
        <f>+IFERROR(V87/T5,"")</f>
        <v/>
      </c>
      <c r="X87" s="316" t="str">
        <f>+IF(V87="","N/A",IF(W87&gt;10%,"NON RISPETTATO","RISPETTATO"))</f>
        <v>N/A</v>
      </c>
      <c r="Y87" s="316" t="str">
        <f>+IF(V87="","N/A",IF(V87&gt;1,"NON RISPETTATO","RISPETTATO"))</f>
        <v>N/A</v>
      </c>
      <c r="Z87" s="609"/>
      <c r="AA87" s="609"/>
      <c r="AB87" s="609"/>
      <c r="AC87" s="38"/>
      <c r="AD87" s="85"/>
      <c r="AE87" s="38"/>
      <c r="AF87" s="38"/>
      <c r="AG87" s="38"/>
      <c r="AH87" s="38"/>
      <c r="AI87" s="38"/>
    </row>
    <row r="88" spans="1: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row>
    <row r="89" spans="1:35" ht="18.75" customHeight="1">
      <c r="A89" s="604" t="s">
        <v>380</v>
      </c>
      <c r="B89" s="604"/>
      <c r="C89" s="604"/>
      <c r="D89" s="604"/>
      <c r="E89" s="604"/>
      <c r="F89" s="604"/>
      <c r="G89" s="604"/>
      <c r="H89" s="604"/>
      <c r="I89" s="604"/>
      <c r="J89" s="604"/>
      <c r="K89" s="604"/>
      <c r="L89" s="604"/>
      <c r="M89" s="604"/>
      <c r="N89" s="604"/>
      <c r="O89" s="604"/>
      <c r="P89" s="38"/>
      <c r="Q89" s="38"/>
      <c r="R89" s="38"/>
      <c r="S89" s="646" t="s">
        <v>380</v>
      </c>
      <c r="T89" s="646"/>
      <c r="U89" s="646"/>
      <c r="V89" s="646"/>
      <c r="W89" s="646"/>
      <c r="X89" s="646"/>
      <c r="Y89" s="646"/>
      <c r="Z89" s="646"/>
      <c r="AA89" s="646"/>
      <c r="AB89" s="646"/>
      <c r="AC89" s="646"/>
      <c r="AD89" s="646"/>
      <c r="AE89" s="646"/>
      <c r="AF89" s="646"/>
      <c r="AG89" s="646"/>
      <c r="AH89" s="38"/>
      <c r="AI89" s="38"/>
    </row>
    <row r="90" spans="1:35" ht="15" customHeight="1">
      <c r="A90" s="610" t="s">
        <v>54</v>
      </c>
      <c r="B90" s="600" t="s">
        <v>73</v>
      </c>
      <c r="C90" s="600" t="s">
        <v>74</v>
      </c>
      <c r="D90" s="600" t="s">
        <v>75</v>
      </c>
      <c r="E90" s="600" t="s">
        <v>274</v>
      </c>
      <c r="F90" s="600" t="s">
        <v>76</v>
      </c>
      <c r="G90" s="600"/>
      <c r="H90" s="600"/>
      <c r="I90" s="600" t="s">
        <v>61</v>
      </c>
      <c r="J90" s="600" t="s">
        <v>275</v>
      </c>
      <c r="K90" s="600"/>
      <c r="L90" s="611" t="s">
        <v>41</v>
      </c>
      <c r="M90" s="611" t="s">
        <v>42</v>
      </c>
      <c r="N90" s="610" t="s">
        <v>314</v>
      </c>
      <c r="O90" s="600" t="s">
        <v>101</v>
      </c>
      <c r="P90" s="38"/>
      <c r="Q90" s="38"/>
      <c r="R90" s="38"/>
      <c r="S90" s="649" t="s">
        <v>54</v>
      </c>
      <c r="T90" s="638" t="s">
        <v>73</v>
      </c>
      <c r="U90" s="638" t="s">
        <v>74</v>
      </c>
      <c r="V90" s="638" t="s">
        <v>75</v>
      </c>
      <c r="W90" s="638" t="s">
        <v>274</v>
      </c>
      <c r="X90" s="638" t="s">
        <v>76</v>
      </c>
      <c r="Y90" s="638"/>
      <c r="Z90" s="638"/>
      <c r="AA90" s="638" t="s">
        <v>61</v>
      </c>
      <c r="AB90" s="638" t="s">
        <v>275</v>
      </c>
      <c r="AC90" s="638"/>
      <c r="AD90" s="644" t="s">
        <v>41</v>
      </c>
      <c r="AE90" s="644" t="s">
        <v>42</v>
      </c>
      <c r="AF90" s="649" t="s">
        <v>314</v>
      </c>
      <c r="AG90" s="638" t="s">
        <v>101</v>
      </c>
      <c r="AH90" s="38"/>
      <c r="AI90" s="38"/>
    </row>
    <row r="91" spans="1:35" ht="14.25" customHeight="1">
      <c r="A91" s="610"/>
      <c r="B91" s="600"/>
      <c r="C91" s="600"/>
      <c r="D91" s="600"/>
      <c r="E91" s="610"/>
      <c r="F91" s="610" t="s">
        <v>58</v>
      </c>
      <c r="G91" s="610" t="s">
        <v>77</v>
      </c>
      <c r="H91" s="610" t="s">
        <v>78</v>
      </c>
      <c r="I91" s="600"/>
      <c r="J91" s="610" t="s">
        <v>59</v>
      </c>
      <c r="K91" s="610" t="s">
        <v>79</v>
      </c>
      <c r="L91" s="612"/>
      <c r="M91" s="612"/>
      <c r="N91" s="610"/>
      <c r="O91" s="600"/>
      <c r="P91" s="38"/>
      <c r="Q91" s="38"/>
      <c r="R91" s="38"/>
      <c r="S91" s="649"/>
      <c r="T91" s="638"/>
      <c r="U91" s="638"/>
      <c r="V91" s="638"/>
      <c r="W91" s="649"/>
      <c r="X91" s="649" t="s">
        <v>58</v>
      </c>
      <c r="Y91" s="649" t="s">
        <v>77</v>
      </c>
      <c r="Z91" s="649" t="s">
        <v>78</v>
      </c>
      <c r="AA91" s="638"/>
      <c r="AB91" s="649" t="s">
        <v>59</v>
      </c>
      <c r="AC91" s="649" t="s">
        <v>79</v>
      </c>
      <c r="AD91" s="645"/>
      <c r="AE91" s="645"/>
      <c r="AF91" s="649"/>
      <c r="AG91" s="638"/>
      <c r="AH91" s="38"/>
      <c r="AI91" s="38"/>
    </row>
    <row r="92" spans="1:35">
      <c r="A92" s="610"/>
      <c r="B92" s="600"/>
      <c r="C92" s="33" t="s">
        <v>32</v>
      </c>
      <c r="D92" s="33" t="s">
        <v>33</v>
      </c>
      <c r="E92" s="33" t="s">
        <v>34</v>
      </c>
      <c r="F92" s="610"/>
      <c r="G92" s="610"/>
      <c r="H92" s="610"/>
      <c r="I92" s="600"/>
      <c r="J92" s="610"/>
      <c r="K92" s="610"/>
      <c r="L92" s="31" t="s">
        <v>49</v>
      </c>
      <c r="M92" s="31" t="s">
        <v>80</v>
      </c>
      <c r="N92" s="31" t="s">
        <v>387</v>
      </c>
      <c r="O92" s="31" t="s">
        <v>392</v>
      </c>
      <c r="P92" s="38"/>
      <c r="Q92" s="38"/>
      <c r="R92" s="38"/>
      <c r="S92" s="649"/>
      <c r="T92" s="638"/>
      <c r="U92" s="149" t="s">
        <v>32</v>
      </c>
      <c r="V92" s="149" t="s">
        <v>33</v>
      </c>
      <c r="W92" s="149" t="s">
        <v>34</v>
      </c>
      <c r="X92" s="649"/>
      <c r="Y92" s="649"/>
      <c r="Z92" s="649"/>
      <c r="AA92" s="638"/>
      <c r="AB92" s="649"/>
      <c r="AC92" s="649"/>
      <c r="AD92" s="150" t="s">
        <v>49</v>
      </c>
      <c r="AE92" s="150" t="s">
        <v>80</v>
      </c>
      <c r="AF92" s="150" t="s">
        <v>387</v>
      </c>
      <c r="AG92" s="150" t="s">
        <v>392</v>
      </c>
      <c r="AH92" s="38"/>
      <c r="AI92" s="38"/>
    </row>
    <row r="93" spans="1:35" ht="32.25" customHeight="1">
      <c r="A93" s="24" t="s">
        <v>81</v>
      </c>
      <c r="B93" s="5"/>
      <c r="C93" s="5"/>
      <c r="D93" s="5"/>
      <c r="E93" s="5"/>
      <c r="F93" s="330"/>
      <c r="G93" s="5"/>
      <c r="H93" s="5"/>
      <c r="I93" s="5"/>
      <c r="J93" s="5"/>
      <c r="K93" s="5"/>
      <c r="L93" s="382">
        <f>C93*D93*E93</f>
        <v>0</v>
      </c>
      <c r="M93" s="382">
        <f>L93/8</f>
        <v>0</v>
      </c>
      <c r="N93" s="3"/>
      <c r="O93" s="75">
        <f>+E93-N93</f>
        <v>0</v>
      </c>
      <c r="P93" s="38"/>
      <c r="Q93" s="38"/>
      <c r="R93" s="38"/>
      <c r="S93" s="19" t="s">
        <v>81</v>
      </c>
      <c r="T93" s="5"/>
      <c r="U93" s="5"/>
      <c r="V93" s="5"/>
      <c r="W93" s="5"/>
      <c r="X93" s="330"/>
      <c r="Y93" s="5"/>
      <c r="Z93" s="5"/>
      <c r="AA93" s="5"/>
      <c r="AB93" s="5"/>
      <c r="AC93" s="5"/>
      <c r="AD93" s="383">
        <f>U93*V93*W93</f>
        <v>0</v>
      </c>
      <c r="AE93" s="383">
        <f>AD93/8</f>
        <v>0</v>
      </c>
      <c r="AF93" s="3"/>
      <c r="AG93" s="76">
        <f>+W93-AF93</f>
        <v>0</v>
      </c>
      <c r="AH93" s="38"/>
      <c r="AI93" s="38"/>
    </row>
    <row r="94" spans="1:35" ht="32.25" customHeight="1">
      <c r="A94" s="24" t="s">
        <v>82</v>
      </c>
      <c r="B94" s="5"/>
      <c r="C94" s="5"/>
      <c r="D94" s="5"/>
      <c r="E94" s="5"/>
      <c r="F94" s="330"/>
      <c r="G94" s="5"/>
      <c r="H94" s="5"/>
      <c r="I94" s="5"/>
      <c r="J94" s="5"/>
      <c r="K94" s="5"/>
      <c r="L94" s="382">
        <f>C94*D94*E94</f>
        <v>0</v>
      </c>
      <c r="M94" s="382">
        <f>L94/8</f>
        <v>0</v>
      </c>
      <c r="N94" s="3"/>
      <c r="O94" s="75">
        <f>+E94-F94</f>
        <v>0</v>
      </c>
      <c r="P94" s="38"/>
      <c r="Q94" s="38"/>
      <c r="R94" s="38"/>
      <c r="S94" s="19" t="s">
        <v>82</v>
      </c>
      <c r="T94" s="5"/>
      <c r="U94" s="5"/>
      <c r="V94" s="5"/>
      <c r="W94" s="5"/>
      <c r="X94" s="330"/>
      <c r="Y94" s="5"/>
      <c r="Z94" s="5"/>
      <c r="AA94" s="5"/>
      <c r="AB94" s="5"/>
      <c r="AC94" s="5"/>
      <c r="AD94" s="383">
        <f>U94*V94*W94</f>
        <v>0</v>
      </c>
      <c r="AE94" s="383">
        <f>AD94/8</f>
        <v>0</v>
      </c>
      <c r="AF94" s="3"/>
      <c r="AG94" s="76">
        <f>+W94-X94</f>
        <v>0</v>
      </c>
      <c r="AH94" s="38"/>
      <c r="AI94" s="38"/>
    </row>
    <row r="95" spans="1:35" ht="32.25" customHeight="1">
      <c r="A95" s="24" t="s">
        <v>83</v>
      </c>
      <c r="B95" s="5"/>
      <c r="C95" s="5"/>
      <c r="D95" s="5"/>
      <c r="E95" s="5"/>
      <c r="F95" s="330"/>
      <c r="G95" s="5"/>
      <c r="H95" s="5"/>
      <c r="I95" s="5"/>
      <c r="J95" s="5"/>
      <c r="K95" s="5"/>
      <c r="L95" s="382">
        <f>C95*D95*E95</f>
        <v>0</v>
      </c>
      <c r="M95" s="382">
        <f>L95/8</f>
        <v>0</v>
      </c>
      <c r="N95" s="3"/>
      <c r="O95" s="75">
        <f>+E95-F95</f>
        <v>0</v>
      </c>
      <c r="P95" s="38"/>
      <c r="Q95" s="38"/>
      <c r="R95" s="38"/>
      <c r="S95" s="19" t="s">
        <v>83</v>
      </c>
      <c r="T95" s="5"/>
      <c r="U95" s="5"/>
      <c r="V95" s="5"/>
      <c r="W95" s="5"/>
      <c r="X95" s="330"/>
      <c r="Y95" s="5"/>
      <c r="Z95" s="5"/>
      <c r="AA95" s="5"/>
      <c r="AB95" s="5"/>
      <c r="AC95" s="5"/>
      <c r="AD95" s="383">
        <f>U95*V95*W95</f>
        <v>0</v>
      </c>
      <c r="AE95" s="383">
        <f>AD95/8</f>
        <v>0</v>
      </c>
      <c r="AF95" s="3"/>
      <c r="AG95" s="76">
        <f>+W95-X95</f>
        <v>0</v>
      </c>
      <c r="AH95" s="38"/>
      <c r="AI95" s="38"/>
    </row>
    <row r="96" spans="1:35" ht="32.25" customHeight="1">
      <c r="A96" s="24" t="s">
        <v>84</v>
      </c>
      <c r="B96" s="3"/>
      <c r="C96" s="3"/>
      <c r="D96" s="3"/>
      <c r="E96" s="5"/>
      <c r="F96" s="27"/>
      <c r="G96" s="3"/>
      <c r="H96" s="3"/>
      <c r="I96" s="3"/>
      <c r="J96" s="3"/>
      <c r="K96" s="3"/>
      <c r="L96" s="382">
        <f>C96*D96*E96</f>
        <v>0</v>
      </c>
      <c r="M96" s="382">
        <f>L96/8</f>
        <v>0</v>
      </c>
      <c r="N96" s="3"/>
      <c r="O96" s="75">
        <f>+E96-F96</f>
        <v>0</v>
      </c>
      <c r="P96" s="38"/>
      <c r="Q96" s="38"/>
      <c r="R96" s="38"/>
      <c r="S96" s="19" t="s">
        <v>84</v>
      </c>
      <c r="T96" s="3"/>
      <c r="U96" s="3"/>
      <c r="V96" s="3"/>
      <c r="W96" s="5"/>
      <c r="X96" s="27"/>
      <c r="Y96" s="3"/>
      <c r="Z96" s="3"/>
      <c r="AA96" s="3"/>
      <c r="AB96" s="3"/>
      <c r="AC96" s="3"/>
      <c r="AD96" s="383">
        <f>U96*V96*W96</f>
        <v>0</v>
      </c>
      <c r="AE96" s="383">
        <f>AD96/8</f>
        <v>0</v>
      </c>
      <c r="AF96" s="3"/>
      <c r="AG96" s="76">
        <f>+W96-X96</f>
        <v>0</v>
      </c>
      <c r="AH96" s="38"/>
      <c r="AI96" s="38"/>
    </row>
    <row r="97" spans="1:35" ht="26.25" customHeight="1">
      <c r="A97" s="613" t="s">
        <v>391</v>
      </c>
      <c r="B97" s="613"/>
      <c r="C97" s="613"/>
      <c r="D97" s="613"/>
      <c r="E97" s="613"/>
      <c r="F97" s="613"/>
      <c r="G97" s="613"/>
      <c r="H97" s="613"/>
      <c r="I97" s="613"/>
      <c r="J97" s="613"/>
      <c r="K97" s="613"/>
      <c r="L97" s="134">
        <f>SUM(L93:L96)</f>
        <v>0</v>
      </c>
      <c r="M97" s="134">
        <f>SUM(M93:M96)</f>
        <v>0</v>
      </c>
      <c r="N97" s="132" t="s">
        <v>313</v>
      </c>
      <c r="O97" s="147">
        <f>SUM(O93:O96)</f>
        <v>0</v>
      </c>
      <c r="P97" s="38"/>
      <c r="Q97" s="38"/>
      <c r="R97" s="38"/>
      <c r="S97" s="593" t="s">
        <v>391</v>
      </c>
      <c r="T97" s="593"/>
      <c r="U97" s="593"/>
      <c r="V97" s="593"/>
      <c r="W97" s="593"/>
      <c r="X97" s="593"/>
      <c r="Y97" s="593"/>
      <c r="Z97" s="593"/>
      <c r="AA97" s="593"/>
      <c r="AB97" s="593"/>
      <c r="AC97" s="593"/>
      <c r="AD97" s="217">
        <f>SUM(AD93:AD96)</f>
        <v>0</v>
      </c>
      <c r="AE97" s="217">
        <f>SUM(AE93:AE96)</f>
        <v>0</v>
      </c>
      <c r="AF97" s="165" t="s">
        <v>313</v>
      </c>
      <c r="AG97" s="231">
        <f>SUM(AG93:AG96)</f>
        <v>0</v>
      </c>
      <c r="AH97" s="38"/>
      <c r="AI97" s="38"/>
    </row>
    <row r="98" spans="1:35">
      <c r="A98" s="463"/>
      <c r="B98" s="463"/>
      <c r="C98" s="463"/>
      <c r="D98" s="463"/>
      <c r="E98" s="463"/>
      <c r="F98" s="463"/>
      <c r="G98" s="463"/>
      <c r="H98" s="463"/>
      <c r="I98" s="463"/>
      <c r="J98" s="463"/>
      <c r="K98" s="463"/>
      <c r="L98" s="463"/>
      <c r="M98" s="463"/>
      <c r="N98" s="463"/>
      <c r="O98" s="463"/>
      <c r="P98" s="463"/>
      <c r="Q98" s="463"/>
      <c r="R98" s="94"/>
      <c r="AE98" s="38"/>
      <c r="AF98" s="38"/>
      <c r="AG98" s="38"/>
      <c r="AH98" s="38"/>
      <c r="AI98" s="38"/>
    </row>
    <row r="99" spans="1:35" ht="18.75" customHeight="1">
      <c r="A99" s="604" t="s">
        <v>404</v>
      </c>
      <c r="B99" s="604"/>
      <c r="C99" s="604"/>
      <c r="D99" s="604"/>
      <c r="E99" s="604"/>
      <c r="F99" s="604"/>
      <c r="G99" s="604"/>
      <c r="H99" s="604"/>
      <c r="I99" s="604"/>
      <c r="J99" s="604"/>
      <c r="K99" s="604"/>
      <c r="L99" s="604"/>
      <c r="M99" s="604"/>
      <c r="N99" s="604"/>
      <c r="O99" s="604"/>
      <c r="P99" s="604"/>
      <c r="Q99" s="604"/>
      <c r="R99" s="38"/>
      <c r="S99" s="646" t="s">
        <v>404</v>
      </c>
      <c r="T99" s="646"/>
      <c r="U99" s="646"/>
      <c r="V99" s="646"/>
      <c r="W99" s="646"/>
      <c r="X99" s="646"/>
      <c r="Y99" s="646"/>
      <c r="Z99" s="646"/>
      <c r="AA99" s="646"/>
      <c r="AB99" s="646"/>
      <c r="AC99" s="646"/>
      <c r="AD99" s="646"/>
      <c r="AE99" s="646"/>
      <c r="AF99" s="646"/>
      <c r="AG99" s="646"/>
      <c r="AH99" s="646"/>
      <c r="AI99" s="646"/>
    </row>
    <row r="100" spans="1:35" ht="15" customHeight="1">
      <c r="A100" s="588" t="s">
        <v>87</v>
      </c>
      <c r="B100" s="620" t="s">
        <v>68</v>
      </c>
      <c r="C100" s="566" t="s">
        <v>57</v>
      </c>
      <c r="D100" s="567"/>
      <c r="E100" s="568"/>
      <c r="F100" s="588" t="s">
        <v>61</v>
      </c>
      <c r="G100" s="576" t="s">
        <v>703</v>
      </c>
      <c r="H100" s="578" t="s">
        <v>706</v>
      </c>
      <c r="I100" s="580" t="s">
        <v>324</v>
      </c>
      <c r="J100" s="581"/>
      <c r="K100" s="582" t="s">
        <v>704</v>
      </c>
      <c r="L100" s="582"/>
      <c r="M100" s="621" t="s">
        <v>705</v>
      </c>
      <c r="N100" s="621"/>
      <c r="O100" s="621"/>
      <c r="P100" s="621"/>
      <c r="Q100" s="621"/>
      <c r="R100" s="38"/>
      <c r="S100" s="670" t="s">
        <v>87</v>
      </c>
      <c r="T100" s="684" t="s">
        <v>68</v>
      </c>
      <c r="U100" s="694" t="s">
        <v>57</v>
      </c>
      <c r="V100" s="695"/>
      <c r="W100" s="696"/>
      <c r="X100" s="670" t="s">
        <v>61</v>
      </c>
      <c r="Y100" s="697" t="s">
        <v>703</v>
      </c>
      <c r="Z100" s="686" t="s">
        <v>706</v>
      </c>
      <c r="AA100" s="688" t="s">
        <v>324</v>
      </c>
      <c r="AB100" s="689"/>
      <c r="AC100" s="690" t="s">
        <v>704</v>
      </c>
      <c r="AD100" s="690"/>
      <c r="AE100" s="690" t="s">
        <v>705</v>
      </c>
      <c r="AF100" s="690"/>
      <c r="AG100" s="690"/>
      <c r="AH100" s="690"/>
      <c r="AI100" s="690"/>
    </row>
    <row r="101" spans="1:35" ht="34.5" customHeight="1">
      <c r="A101" s="588"/>
      <c r="B101" s="620"/>
      <c r="C101" s="614" t="s">
        <v>58</v>
      </c>
      <c r="D101" s="614" t="s">
        <v>89</v>
      </c>
      <c r="E101" s="614" t="s">
        <v>78</v>
      </c>
      <c r="F101" s="588"/>
      <c r="G101" s="577"/>
      <c r="H101" s="579"/>
      <c r="I101" s="580"/>
      <c r="J101" s="581"/>
      <c r="K101" s="30" t="s">
        <v>708</v>
      </c>
      <c r="L101" s="429" t="s">
        <v>101</v>
      </c>
      <c r="M101" s="616" t="s">
        <v>709</v>
      </c>
      <c r="N101" s="617"/>
      <c r="O101" s="421" t="s">
        <v>707</v>
      </c>
      <c r="P101" s="420" t="s">
        <v>90</v>
      </c>
      <c r="Q101" s="428" t="s">
        <v>42</v>
      </c>
      <c r="R101" s="38"/>
      <c r="S101" s="670"/>
      <c r="T101" s="684"/>
      <c r="U101" s="699" t="s">
        <v>58</v>
      </c>
      <c r="V101" s="699" t="s">
        <v>89</v>
      </c>
      <c r="W101" s="699" t="s">
        <v>78</v>
      </c>
      <c r="X101" s="670"/>
      <c r="Y101" s="698"/>
      <c r="Z101" s="687"/>
      <c r="AA101" s="688"/>
      <c r="AB101" s="689"/>
      <c r="AC101" s="152" t="s">
        <v>708</v>
      </c>
      <c r="AD101" s="433" t="s">
        <v>101</v>
      </c>
      <c r="AE101" s="634" t="s">
        <v>709</v>
      </c>
      <c r="AF101" s="635"/>
      <c r="AG101" s="423" t="s">
        <v>707</v>
      </c>
      <c r="AH101" s="424" t="s">
        <v>90</v>
      </c>
      <c r="AI101" s="434" t="s">
        <v>42</v>
      </c>
    </row>
    <row r="102" spans="1:35">
      <c r="A102" s="589"/>
      <c r="B102" s="615"/>
      <c r="C102" s="615"/>
      <c r="D102" s="615"/>
      <c r="E102" s="615"/>
      <c r="F102" s="589"/>
      <c r="G102" s="310" t="s">
        <v>32</v>
      </c>
      <c r="H102" s="310" t="s">
        <v>33</v>
      </c>
      <c r="I102" s="580"/>
      <c r="J102" s="581"/>
      <c r="K102" s="31" t="s">
        <v>34</v>
      </c>
      <c r="L102" s="31" t="s">
        <v>49</v>
      </c>
      <c r="M102" s="618"/>
      <c r="N102" s="619"/>
      <c r="O102" s="31" t="s">
        <v>144</v>
      </c>
      <c r="P102" s="310" t="s">
        <v>716</v>
      </c>
      <c r="Q102" s="310" t="s">
        <v>717</v>
      </c>
      <c r="R102" s="432" t="s">
        <v>710</v>
      </c>
      <c r="S102" s="571"/>
      <c r="T102" s="685"/>
      <c r="U102" s="685"/>
      <c r="V102" s="685"/>
      <c r="W102" s="685"/>
      <c r="X102" s="571"/>
      <c r="Y102" s="306" t="s">
        <v>32</v>
      </c>
      <c r="Z102" s="306" t="s">
        <v>33</v>
      </c>
      <c r="AA102" s="688"/>
      <c r="AB102" s="689"/>
      <c r="AC102" s="152" t="s">
        <v>34</v>
      </c>
      <c r="AD102" s="152" t="s">
        <v>49</v>
      </c>
      <c r="AE102" s="636"/>
      <c r="AF102" s="637"/>
      <c r="AG102" s="150" t="s">
        <v>144</v>
      </c>
      <c r="AH102" s="306" t="s">
        <v>716</v>
      </c>
      <c r="AI102" s="306" t="s">
        <v>717</v>
      </c>
    </row>
    <row r="103" spans="1:35" ht="11.25" customHeight="1">
      <c r="A103" s="526"/>
      <c r="B103" s="526"/>
      <c r="C103" s="526"/>
      <c r="D103" s="526"/>
      <c r="E103" s="526"/>
      <c r="F103" s="526"/>
      <c r="G103" s="526"/>
      <c r="H103" s="526"/>
      <c r="I103" s="557"/>
      <c r="J103" s="583" t="str">
        <f>+IF(I103="NO","PREVALENZA IN TERMINI ECDNOMICI, INDICARE PREZZO UNITARIO PER PARTECIPANTE (C)",IF(I103="SI","PROCEDERE CON LA STIMADELLE ORE LAVORO","-"))</f>
        <v>-</v>
      </c>
      <c r="K103" s="549"/>
      <c r="L103" s="584">
        <f>+K103*G103*H103</f>
        <v>0</v>
      </c>
      <c r="M103" s="569"/>
      <c r="N103" s="569"/>
      <c r="O103" s="161"/>
      <c r="P103" s="408">
        <f>G103*O103</f>
        <v>0</v>
      </c>
      <c r="Q103" s="594">
        <f>+(SUM(P103:P111)/8)</f>
        <v>0</v>
      </c>
      <c r="R103" s="432" t="s">
        <v>711</v>
      </c>
      <c r="S103" s="526"/>
      <c r="T103" s="526"/>
      <c r="U103" s="526"/>
      <c r="V103" s="526"/>
      <c r="W103" s="526"/>
      <c r="X103" s="526"/>
      <c r="Y103" s="526"/>
      <c r="Z103" s="526"/>
      <c r="AA103" s="557"/>
      <c r="AB103" s="653" t="str">
        <f>+IF(AA103="NO","PREVALENZA IN TERMINI ECDNOMICI, INDICARE PREZZO UNITARIO PER PARTECIPANTE (C)",IF(AA103="SI","PROCEDERE CON LA STIMADELLE ORE LAVORO","-"))</f>
        <v>-</v>
      </c>
      <c r="AC103" s="549"/>
      <c r="AD103" s="654">
        <f>+AC103*Y103*Z103</f>
        <v>0</v>
      </c>
      <c r="AE103" s="555"/>
      <c r="AF103" s="556"/>
      <c r="AG103" s="161"/>
      <c r="AH103" s="414">
        <f>Y103*AG103</f>
        <v>0</v>
      </c>
      <c r="AI103" s="703">
        <f>+(SUM(AH103:AH111)/8)</f>
        <v>0</v>
      </c>
    </row>
    <row r="104" spans="1:35" ht="11.25" customHeight="1">
      <c r="A104" s="527"/>
      <c r="B104" s="527"/>
      <c r="C104" s="527"/>
      <c r="D104" s="527"/>
      <c r="E104" s="527"/>
      <c r="F104" s="527"/>
      <c r="G104" s="527"/>
      <c r="H104" s="527"/>
      <c r="I104" s="557"/>
      <c r="J104" s="583"/>
      <c r="K104" s="550"/>
      <c r="L104" s="585"/>
      <c r="M104" s="569"/>
      <c r="N104" s="569"/>
      <c r="O104" s="161"/>
      <c r="P104" s="408">
        <f>G103*O104</f>
        <v>0</v>
      </c>
      <c r="Q104" s="595"/>
      <c r="R104" s="432" t="s">
        <v>712</v>
      </c>
      <c r="S104" s="527"/>
      <c r="T104" s="527"/>
      <c r="U104" s="527"/>
      <c r="V104" s="527"/>
      <c r="W104" s="527"/>
      <c r="X104" s="527"/>
      <c r="Y104" s="527"/>
      <c r="Z104" s="527"/>
      <c r="AA104" s="557"/>
      <c r="AB104" s="653"/>
      <c r="AC104" s="550"/>
      <c r="AD104" s="655"/>
      <c r="AE104" s="569"/>
      <c r="AF104" s="569"/>
      <c r="AG104" s="161"/>
      <c r="AH104" s="414">
        <f>Y103*AG104</f>
        <v>0</v>
      </c>
      <c r="AI104" s="704"/>
    </row>
    <row r="105" spans="1:35" ht="11.25" customHeight="1">
      <c r="A105" s="527"/>
      <c r="B105" s="527"/>
      <c r="C105" s="527"/>
      <c r="D105" s="527"/>
      <c r="E105" s="527"/>
      <c r="F105" s="527"/>
      <c r="G105" s="527"/>
      <c r="H105" s="527"/>
      <c r="I105" s="557"/>
      <c r="J105" s="583"/>
      <c r="K105" s="550"/>
      <c r="L105" s="585"/>
      <c r="M105" s="569"/>
      <c r="N105" s="569"/>
      <c r="O105" s="161"/>
      <c r="P105" s="408">
        <f>G103*O105</f>
        <v>0</v>
      </c>
      <c r="Q105" s="595"/>
      <c r="R105" s="432" t="s">
        <v>712</v>
      </c>
      <c r="S105" s="527"/>
      <c r="T105" s="527"/>
      <c r="U105" s="527"/>
      <c r="V105" s="527"/>
      <c r="W105" s="527"/>
      <c r="X105" s="527"/>
      <c r="Y105" s="527"/>
      <c r="Z105" s="527"/>
      <c r="AA105" s="557"/>
      <c r="AB105" s="653"/>
      <c r="AC105" s="550"/>
      <c r="AD105" s="655"/>
      <c r="AE105" s="555"/>
      <c r="AF105" s="556"/>
      <c r="AG105" s="161"/>
      <c r="AH105" s="414">
        <f>Y103*AG105</f>
        <v>0</v>
      </c>
      <c r="AI105" s="704"/>
    </row>
    <row r="106" spans="1:35" ht="11.25" customHeight="1">
      <c r="A106" s="527"/>
      <c r="B106" s="527"/>
      <c r="C106" s="527"/>
      <c r="D106" s="527"/>
      <c r="E106" s="527"/>
      <c r="F106" s="527"/>
      <c r="G106" s="527"/>
      <c r="H106" s="527"/>
      <c r="I106" s="557"/>
      <c r="J106" s="583"/>
      <c r="K106" s="550"/>
      <c r="L106" s="585"/>
      <c r="M106" s="569"/>
      <c r="N106" s="569"/>
      <c r="O106" s="161"/>
      <c r="P106" s="408">
        <f>G103*O106</f>
        <v>0</v>
      </c>
      <c r="Q106" s="595"/>
      <c r="R106" s="432" t="s">
        <v>712</v>
      </c>
      <c r="S106" s="527"/>
      <c r="T106" s="527"/>
      <c r="U106" s="527"/>
      <c r="V106" s="527"/>
      <c r="W106" s="527"/>
      <c r="X106" s="527"/>
      <c r="Y106" s="527"/>
      <c r="Z106" s="527"/>
      <c r="AA106" s="557"/>
      <c r="AB106" s="653"/>
      <c r="AC106" s="550"/>
      <c r="AD106" s="655"/>
      <c r="AE106" s="555"/>
      <c r="AF106" s="556"/>
      <c r="AG106" s="161"/>
      <c r="AH106" s="414">
        <f>Y103*AG106</f>
        <v>0</v>
      </c>
      <c r="AI106" s="704"/>
    </row>
    <row r="107" spans="1:35" ht="11.25" customHeight="1">
      <c r="A107" s="527"/>
      <c r="B107" s="527"/>
      <c r="C107" s="527"/>
      <c r="D107" s="527"/>
      <c r="E107" s="527"/>
      <c r="F107" s="527"/>
      <c r="G107" s="527"/>
      <c r="H107" s="527"/>
      <c r="I107" s="557"/>
      <c r="J107" s="583"/>
      <c r="K107" s="550"/>
      <c r="L107" s="585"/>
      <c r="M107" s="569"/>
      <c r="N107" s="569"/>
      <c r="O107" s="161"/>
      <c r="P107" s="408">
        <f>G103*O107</f>
        <v>0</v>
      </c>
      <c r="Q107" s="595"/>
      <c r="R107" s="432" t="s">
        <v>712</v>
      </c>
      <c r="S107" s="527"/>
      <c r="T107" s="527"/>
      <c r="U107" s="527"/>
      <c r="V107" s="527"/>
      <c r="W107" s="527"/>
      <c r="X107" s="527"/>
      <c r="Y107" s="527"/>
      <c r="Z107" s="527"/>
      <c r="AA107" s="557"/>
      <c r="AB107" s="653"/>
      <c r="AC107" s="550"/>
      <c r="AD107" s="655"/>
      <c r="AE107" s="555"/>
      <c r="AF107" s="556"/>
      <c r="AG107" s="161"/>
      <c r="AH107" s="414">
        <f>Y103*AG107</f>
        <v>0</v>
      </c>
      <c r="AI107" s="704"/>
    </row>
    <row r="108" spans="1:35" ht="11.25" customHeight="1">
      <c r="A108" s="527"/>
      <c r="B108" s="527"/>
      <c r="C108" s="527"/>
      <c r="D108" s="527"/>
      <c r="E108" s="527"/>
      <c r="F108" s="527"/>
      <c r="G108" s="527"/>
      <c r="H108" s="527"/>
      <c r="I108" s="557"/>
      <c r="J108" s="583"/>
      <c r="K108" s="550"/>
      <c r="L108" s="585"/>
      <c r="M108" s="569"/>
      <c r="N108" s="569"/>
      <c r="O108" s="161"/>
      <c r="P108" s="408">
        <f>G103*O108</f>
        <v>0</v>
      </c>
      <c r="Q108" s="595"/>
      <c r="R108" s="432" t="s">
        <v>712</v>
      </c>
      <c r="S108" s="527"/>
      <c r="T108" s="527"/>
      <c r="U108" s="527"/>
      <c r="V108" s="527"/>
      <c r="W108" s="527"/>
      <c r="X108" s="527"/>
      <c r="Y108" s="527"/>
      <c r="Z108" s="527"/>
      <c r="AA108" s="557"/>
      <c r="AB108" s="653"/>
      <c r="AC108" s="550"/>
      <c r="AD108" s="655"/>
      <c r="AE108" s="555"/>
      <c r="AF108" s="556"/>
      <c r="AG108" s="161"/>
      <c r="AH108" s="414">
        <f>Y103*AG108</f>
        <v>0</v>
      </c>
      <c r="AI108" s="704"/>
    </row>
    <row r="109" spans="1:35" ht="11.25" customHeight="1">
      <c r="A109" s="527"/>
      <c r="B109" s="527"/>
      <c r="C109" s="527"/>
      <c r="D109" s="527"/>
      <c r="E109" s="527"/>
      <c r="F109" s="527"/>
      <c r="G109" s="527"/>
      <c r="H109" s="527"/>
      <c r="I109" s="557"/>
      <c r="J109" s="583"/>
      <c r="K109" s="550"/>
      <c r="L109" s="585"/>
      <c r="M109" s="569"/>
      <c r="N109" s="569"/>
      <c r="O109" s="161"/>
      <c r="P109" s="408">
        <f>G103*O109</f>
        <v>0</v>
      </c>
      <c r="Q109" s="595"/>
      <c r="R109" s="432" t="s">
        <v>713</v>
      </c>
      <c r="S109" s="527"/>
      <c r="T109" s="527"/>
      <c r="U109" s="527"/>
      <c r="V109" s="527"/>
      <c r="W109" s="527"/>
      <c r="X109" s="527"/>
      <c r="Y109" s="527"/>
      <c r="Z109" s="527"/>
      <c r="AA109" s="557"/>
      <c r="AB109" s="653"/>
      <c r="AC109" s="550"/>
      <c r="AD109" s="655"/>
      <c r="AE109" s="555"/>
      <c r="AF109" s="556"/>
      <c r="AG109" s="161"/>
      <c r="AH109" s="414">
        <f>Y103*AG109</f>
        <v>0</v>
      </c>
      <c r="AI109" s="704"/>
    </row>
    <row r="110" spans="1:35" ht="11.25" customHeight="1">
      <c r="A110" s="527"/>
      <c r="B110" s="527"/>
      <c r="C110" s="527"/>
      <c r="D110" s="527"/>
      <c r="E110" s="527"/>
      <c r="F110" s="527"/>
      <c r="G110" s="527"/>
      <c r="H110" s="527"/>
      <c r="I110" s="557"/>
      <c r="J110" s="583"/>
      <c r="K110" s="550"/>
      <c r="L110" s="585"/>
      <c r="M110" s="569"/>
      <c r="N110" s="569"/>
      <c r="O110" s="161"/>
      <c r="P110" s="408">
        <f>G103*O110</f>
        <v>0</v>
      </c>
      <c r="Q110" s="595"/>
      <c r="R110" s="432" t="s">
        <v>714</v>
      </c>
      <c r="S110" s="527"/>
      <c r="T110" s="527"/>
      <c r="U110" s="527"/>
      <c r="V110" s="527"/>
      <c r="W110" s="527"/>
      <c r="X110" s="527"/>
      <c r="Y110" s="527"/>
      <c r="Z110" s="527"/>
      <c r="AA110" s="557"/>
      <c r="AB110" s="653"/>
      <c r="AC110" s="550"/>
      <c r="AD110" s="655"/>
      <c r="AE110" s="555"/>
      <c r="AF110" s="556"/>
      <c r="AG110" s="161"/>
      <c r="AH110" s="414">
        <f>Y103*AG110</f>
        <v>0</v>
      </c>
      <c r="AI110" s="704"/>
    </row>
    <row r="111" spans="1:35" ht="11.25" customHeight="1">
      <c r="A111" s="528"/>
      <c r="B111" s="528"/>
      <c r="C111" s="528"/>
      <c r="D111" s="528"/>
      <c r="E111" s="528"/>
      <c r="F111" s="528"/>
      <c r="G111" s="528"/>
      <c r="H111" s="528"/>
      <c r="I111" s="557"/>
      <c r="J111" s="583"/>
      <c r="K111" s="551"/>
      <c r="L111" s="586"/>
      <c r="M111" s="431" t="s">
        <v>718</v>
      </c>
      <c r="N111" s="430"/>
      <c r="O111" s="161"/>
      <c r="P111" s="408">
        <f>G103*O111</f>
        <v>0</v>
      </c>
      <c r="Q111" s="596"/>
      <c r="R111" s="432" t="s">
        <v>715</v>
      </c>
      <c r="S111" s="528"/>
      <c r="T111" s="528"/>
      <c r="U111" s="528"/>
      <c r="V111" s="528"/>
      <c r="W111" s="528"/>
      <c r="X111" s="528"/>
      <c r="Y111" s="528"/>
      <c r="Z111" s="528"/>
      <c r="AA111" s="557"/>
      <c r="AB111" s="653"/>
      <c r="AC111" s="551"/>
      <c r="AD111" s="656"/>
      <c r="AE111" s="435" t="s">
        <v>718</v>
      </c>
      <c r="AF111" s="430"/>
      <c r="AG111" s="161"/>
      <c r="AH111" s="414">
        <f>Y103*AG111</f>
        <v>0</v>
      </c>
      <c r="AI111" s="705"/>
    </row>
    <row r="112" spans="1:35" ht="11.25" customHeight="1">
      <c r="A112" s="526"/>
      <c r="B112" s="526"/>
      <c r="C112" s="526"/>
      <c r="D112" s="526"/>
      <c r="E112" s="526"/>
      <c r="F112" s="526"/>
      <c r="G112" s="526"/>
      <c r="H112" s="526"/>
      <c r="I112" s="557"/>
      <c r="J112" s="583" t="str">
        <f>+IF(I112="NO","PREVALENZA IN TERMINI ECDNOMICI, INDICARE PREZZO UNITARIO PER PARTECIPANTE (C)",IF(I112="SI","PROCEDERE CON LA STIMADELLE ORE LAVORO","-"))</f>
        <v>-</v>
      </c>
      <c r="K112" s="549"/>
      <c r="L112" s="584">
        <f>+K112*G112*H112</f>
        <v>0</v>
      </c>
      <c r="M112" s="569"/>
      <c r="N112" s="569"/>
      <c r="O112" s="161"/>
      <c r="P112" s="408">
        <f>G112*O112</f>
        <v>0</v>
      </c>
      <c r="Q112" s="594">
        <f>+(SUM(P112:P120)/8)</f>
        <v>0</v>
      </c>
      <c r="R112" s="432" t="s">
        <v>711</v>
      </c>
      <c r="S112" s="526"/>
      <c r="T112" s="526"/>
      <c r="U112" s="526"/>
      <c r="V112" s="526"/>
      <c r="W112" s="526"/>
      <c r="X112" s="526"/>
      <c r="Y112" s="526"/>
      <c r="Z112" s="526"/>
      <c r="AA112" s="557"/>
      <c r="AB112" s="653" t="str">
        <f>+IF(AA112="NO","PREVALENZA IN TERMINI ECDNOMICI, INDICARE PREZZO UNITARIO PER PARTECIPANTE (C)",IF(AA112="SI","PROCEDERE CON LA STIMADELLE ORE LAVORO","-"))</f>
        <v>-</v>
      </c>
      <c r="AC112" s="549"/>
      <c r="AD112" s="654">
        <f>+AC112*Y112*Z112</f>
        <v>0</v>
      </c>
      <c r="AE112" s="555"/>
      <c r="AF112" s="556"/>
      <c r="AG112" s="161"/>
      <c r="AH112" s="414">
        <f>Y112*AG112</f>
        <v>0</v>
      </c>
      <c r="AI112" s="703">
        <f>+(SUM(AH112:AH120)/8)</f>
        <v>0</v>
      </c>
    </row>
    <row r="113" spans="1:35" ht="11.25" customHeight="1">
      <c r="A113" s="527"/>
      <c r="B113" s="527"/>
      <c r="C113" s="527"/>
      <c r="D113" s="527"/>
      <c r="E113" s="527"/>
      <c r="F113" s="527"/>
      <c r="G113" s="527"/>
      <c r="H113" s="527"/>
      <c r="I113" s="557"/>
      <c r="J113" s="583"/>
      <c r="K113" s="550"/>
      <c r="L113" s="585"/>
      <c r="M113" s="569"/>
      <c r="N113" s="569"/>
      <c r="O113" s="161"/>
      <c r="P113" s="408">
        <f>G112*O113</f>
        <v>0</v>
      </c>
      <c r="Q113" s="595"/>
      <c r="R113" s="432" t="s">
        <v>712</v>
      </c>
      <c r="S113" s="527"/>
      <c r="T113" s="527"/>
      <c r="U113" s="527"/>
      <c r="V113" s="527"/>
      <c r="W113" s="527"/>
      <c r="X113" s="527"/>
      <c r="Y113" s="527"/>
      <c r="Z113" s="527"/>
      <c r="AA113" s="557"/>
      <c r="AB113" s="653"/>
      <c r="AC113" s="550"/>
      <c r="AD113" s="655"/>
      <c r="AE113" s="555"/>
      <c r="AF113" s="556"/>
      <c r="AG113" s="161"/>
      <c r="AH113" s="414">
        <f>Y112*AG113</f>
        <v>0</v>
      </c>
      <c r="AI113" s="704"/>
    </row>
    <row r="114" spans="1:35" ht="11.25" customHeight="1">
      <c r="A114" s="527"/>
      <c r="B114" s="527"/>
      <c r="C114" s="527"/>
      <c r="D114" s="527"/>
      <c r="E114" s="527"/>
      <c r="F114" s="527"/>
      <c r="G114" s="527"/>
      <c r="H114" s="527"/>
      <c r="I114" s="557"/>
      <c r="J114" s="583"/>
      <c r="K114" s="550"/>
      <c r="L114" s="585"/>
      <c r="M114" s="569"/>
      <c r="N114" s="569"/>
      <c r="O114" s="161"/>
      <c r="P114" s="408">
        <f>G112*O114</f>
        <v>0</v>
      </c>
      <c r="Q114" s="595"/>
      <c r="R114" s="432" t="s">
        <v>712</v>
      </c>
      <c r="S114" s="527"/>
      <c r="T114" s="527"/>
      <c r="U114" s="527"/>
      <c r="V114" s="527"/>
      <c r="W114" s="527"/>
      <c r="X114" s="527"/>
      <c r="Y114" s="527"/>
      <c r="Z114" s="527"/>
      <c r="AA114" s="557"/>
      <c r="AB114" s="653"/>
      <c r="AC114" s="550"/>
      <c r="AD114" s="655"/>
      <c r="AE114" s="555"/>
      <c r="AF114" s="556"/>
      <c r="AG114" s="161"/>
      <c r="AH114" s="414">
        <f>Y112*AG114</f>
        <v>0</v>
      </c>
      <c r="AI114" s="704"/>
    </row>
    <row r="115" spans="1:35" ht="11.25" customHeight="1">
      <c r="A115" s="527"/>
      <c r="B115" s="527"/>
      <c r="C115" s="527"/>
      <c r="D115" s="527"/>
      <c r="E115" s="527"/>
      <c r="F115" s="527"/>
      <c r="G115" s="527"/>
      <c r="H115" s="527"/>
      <c r="I115" s="557"/>
      <c r="J115" s="583"/>
      <c r="K115" s="550"/>
      <c r="L115" s="585"/>
      <c r="M115" s="569"/>
      <c r="N115" s="569"/>
      <c r="O115" s="161"/>
      <c r="P115" s="408">
        <f>G112*O115</f>
        <v>0</v>
      </c>
      <c r="Q115" s="595"/>
      <c r="R115" s="432" t="s">
        <v>712</v>
      </c>
      <c r="S115" s="527"/>
      <c r="T115" s="527"/>
      <c r="U115" s="527"/>
      <c r="V115" s="527"/>
      <c r="W115" s="527"/>
      <c r="X115" s="527"/>
      <c r="Y115" s="527"/>
      <c r="Z115" s="527"/>
      <c r="AA115" s="557"/>
      <c r="AB115" s="653"/>
      <c r="AC115" s="550"/>
      <c r="AD115" s="655"/>
      <c r="AE115" s="555"/>
      <c r="AF115" s="556"/>
      <c r="AG115" s="161"/>
      <c r="AH115" s="414">
        <f>Y112*AG115</f>
        <v>0</v>
      </c>
      <c r="AI115" s="704"/>
    </row>
    <row r="116" spans="1:35" ht="11.25" customHeight="1">
      <c r="A116" s="527"/>
      <c r="B116" s="527"/>
      <c r="C116" s="527"/>
      <c r="D116" s="527"/>
      <c r="E116" s="527"/>
      <c r="F116" s="527"/>
      <c r="G116" s="527"/>
      <c r="H116" s="527"/>
      <c r="I116" s="557"/>
      <c r="J116" s="583"/>
      <c r="K116" s="550"/>
      <c r="L116" s="585"/>
      <c r="M116" s="569"/>
      <c r="N116" s="569"/>
      <c r="O116" s="161"/>
      <c r="P116" s="408">
        <f>G112*O116</f>
        <v>0</v>
      </c>
      <c r="Q116" s="595"/>
      <c r="R116" s="432" t="s">
        <v>712</v>
      </c>
      <c r="S116" s="527"/>
      <c r="T116" s="527"/>
      <c r="U116" s="527"/>
      <c r="V116" s="527"/>
      <c r="W116" s="527"/>
      <c r="X116" s="527"/>
      <c r="Y116" s="527"/>
      <c r="Z116" s="527"/>
      <c r="AA116" s="557"/>
      <c r="AB116" s="653"/>
      <c r="AC116" s="550"/>
      <c r="AD116" s="655"/>
      <c r="AE116" s="555"/>
      <c r="AF116" s="556"/>
      <c r="AG116" s="161"/>
      <c r="AH116" s="414">
        <f>Y112*AG116</f>
        <v>0</v>
      </c>
      <c r="AI116" s="704"/>
    </row>
    <row r="117" spans="1:35" ht="11.25" customHeight="1">
      <c r="A117" s="527"/>
      <c r="B117" s="527"/>
      <c r="C117" s="527"/>
      <c r="D117" s="527"/>
      <c r="E117" s="527"/>
      <c r="F117" s="527"/>
      <c r="G117" s="527"/>
      <c r="H117" s="527"/>
      <c r="I117" s="557"/>
      <c r="J117" s="583"/>
      <c r="K117" s="550"/>
      <c r="L117" s="585"/>
      <c r="M117" s="569"/>
      <c r="N117" s="569"/>
      <c r="O117" s="161"/>
      <c r="P117" s="408">
        <f>G112*O117</f>
        <v>0</v>
      </c>
      <c r="Q117" s="595"/>
      <c r="R117" s="432" t="s">
        <v>712</v>
      </c>
      <c r="S117" s="527"/>
      <c r="T117" s="527"/>
      <c r="U117" s="527"/>
      <c r="V117" s="527"/>
      <c r="W117" s="527"/>
      <c r="X117" s="527"/>
      <c r="Y117" s="527"/>
      <c r="Z117" s="527"/>
      <c r="AA117" s="557"/>
      <c r="AB117" s="653"/>
      <c r="AC117" s="550"/>
      <c r="AD117" s="655"/>
      <c r="AE117" s="555"/>
      <c r="AF117" s="556"/>
      <c r="AG117" s="161"/>
      <c r="AH117" s="414">
        <f>Y112*AG117</f>
        <v>0</v>
      </c>
      <c r="AI117" s="704"/>
    </row>
    <row r="118" spans="1:35" ht="11.25" customHeight="1">
      <c r="A118" s="527"/>
      <c r="B118" s="527"/>
      <c r="C118" s="527"/>
      <c r="D118" s="527"/>
      <c r="E118" s="527"/>
      <c r="F118" s="527"/>
      <c r="G118" s="527"/>
      <c r="H118" s="527"/>
      <c r="I118" s="557"/>
      <c r="J118" s="583"/>
      <c r="K118" s="550"/>
      <c r="L118" s="585"/>
      <c r="M118" s="569"/>
      <c r="N118" s="569"/>
      <c r="O118" s="161"/>
      <c r="P118" s="408">
        <f>G112*O118</f>
        <v>0</v>
      </c>
      <c r="Q118" s="595"/>
      <c r="R118" s="432" t="s">
        <v>713</v>
      </c>
      <c r="S118" s="527"/>
      <c r="T118" s="527"/>
      <c r="U118" s="527"/>
      <c r="V118" s="527"/>
      <c r="W118" s="527"/>
      <c r="X118" s="527"/>
      <c r="Y118" s="527"/>
      <c r="Z118" s="527"/>
      <c r="AA118" s="557"/>
      <c r="AB118" s="653"/>
      <c r="AC118" s="550"/>
      <c r="AD118" s="655"/>
      <c r="AE118" s="555"/>
      <c r="AF118" s="556"/>
      <c r="AG118" s="161"/>
      <c r="AH118" s="414">
        <f>Y112*AG118</f>
        <v>0</v>
      </c>
      <c r="AI118" s="704"/>
    </row>
    <row r="119" spans="1:35" ht="11.25" customHeight="1">
      <c r="A119" s="527"/>
      <c r="B119" s="527"/>
      <c r="C119" s="527"/>
      <c r="D119" s="527"/>
      <c r="E119" s="527"/>
      <c r="F119" s="527"/>
      <c r="G119" s="527"/>
      <c r="H119" s="527"/>
      <c r="I119" s="557"/>
      <c r="J119" s="583"/>
      <c r="K119" s="550"/>
      <c r="L119" s="585"/>
      <c r="M119" s="569"/>
      <c r="N119" s="569"/>
      <c r="O119" s="161"/>
      <c r="P119" s="408">
        <f>G112*O119</f>
        <v>0</v>
      </c>
      <c r="Q119" s="595"/>
      <c r="R119" s="432" t="s">
        <v>714</v>
      </c>
      <c r="S119" s="527"/>
      <c r="T119" s="527"/>
      <c r="U119" s="527"/>
      <c r="V119" s="527"/>
      <c r="W119" s="527"/>
      <c r="X119" s="527"/>
      <c r="Y119" s="527"/>
      <c r="Z119" s="527"/>
      <c r="AA119" s="557"/>
      <c r="AB119" s="653"/>
      <c r="AC119" s="550"/>
      <c r="AD119" s="655"/>
      <c r="AE119" s="555"/>
      <c r="AF119" s="556"/>
      <c r="AG119" s="161"/>
      <c r="AH119" s="414">
        <f>Y112*AG119</f>
        <v>0</v>
      </c>
      <c r="AI119" s="704"/>
    </row>
    <row r="120" spans="1:35" ht="11.25" customHeight="1">
      <c r="A120" s="528"/>
      <c r="B120" s="528"/>
      <c r="C120" s="528"/>
      <c r="D120" s="528"/>
      <c r="E120" s="528"/>
      <c r="F120" s="528"/>
      <c r="G120" s="528"/>
      <c r="H120" s="528"/>
      <c r="I120" s="557"/>
      <c r="J120" s="583"/>
      <c r="K120" s="551"/>
      <c r="L120" s="586"/>
      <c r="M120" s="431" t="s">
        <v>718</v>
      </c>
      <c r="N120" s="430"/>
      <c r="O120" s="161"/>
      <c r="P120" s="408">
        <f>G112*O120</f>
        <v>0</v>
      </c>
      <c r="Q120" s="596"/>
      <c r="R120" s="432" t="s">
        <v>715</v>
      </c>
      <c r="S120" s="528"/>
      <c r="T120" s="528"/>
      <c r="U120" s="528"/>
      <c r="V120" s="528"/>
      <c r="W120" s="528"/>
      <c r="X120" s="528"/>
      <c r="Y120" s="528"/>
      <c r="Z120" s="528"/>
      <c r="AA120" s="557"/>
      <c r="AB120" s="653"/>
      <c r="AC120" s="551"/>
      <c r="AD120" s="656"/>
      <c r="AE120" s="435" t="s">
        <v>718</v>
      </c>
      <c r="AF120" s="430"/>
      <c r="AG120" s="161"/>
      <c r="AH120" s="414">
        <f>Y112*AG120</f>
        <v>0</v>
      </c>
      <c r="AI120" s="705"/>
    </row>
    <row r="121" spans="1:35" ht="11.25" customHeight="1">
      <c r="A121" s="526"/>
      <c r="B121" s="526"/>
      <c r="C121" s="526"/>
      <c r="D121" s="526"/>
      <c r="E121" s="526"/>
      <c r="F121" s="526"/>
      <c r="G121" s="526"/>
      <c r="H121" s="526"/>
      <c r="I121" s="557"/>
      <c r="J121" s="583" t="str">
        <f>+IF(I121="NO","PREVALENZA IN TERMINI ECDNOMICI, INDICARE PREZZO UNITARIO PER PARTECIPANTE (C)",IF(I121="SI","PROCEDERE CON LA STIMADELLE ORE LAVORO","-"))</f>
        <v>-</v>
      </c>
      <c r="K121" s="549"/>
      <c r="L121" s="584">
        <f>+K121*G121*H121</f>
        <v>0</v>
      </c>
      <c r="M121" s="569"/>
      <c r="N121" s="569"/>
      <c r="O121" s="161"/>
      <c r="P121" s="408">
        <f>G121*O121</f>
        <v>0</v>
      </c>
      <c r="Q121" s="594">
        <f>+(SUM(P121:P129)/8)</f>
        <v>0</v>
      </c>
      <c r="R121" s="432" t="s">
        <v>711</v>
      </c>
      <c r="S121" s="526"/>
      <c r="T121" s="526"/>
      <c r="U121" s="526"/>
      <c r="V121" s="526"/>
      <c r="W121" s="526"/>
      <c r="X121" s="526"/>
      <c r="Y121" s="526"/>
      <c r="Z121" s="526"/>
      <c r="AA121" s="557"/>
      <c r="AB121" s="653" t="str">
        <f>+IF(AA121="NO","PREVALENZA IN TERMINI ECDNOMICI, INDICARE PREZZO UNITARIO PER PARTECIPANTE (C)",IF(AA121="SI","PROCEDERE CON LA STIMADELLE ORE LAVORO","-"))</f>
        <v>-</v>
      </c>
      <c r="AC121" s="549"/>
      <c r="AD121" s="654">
        <f>+AC121*Y121*Z121</f>
        <v>0</v>
      </c>
      <c r="AE121" s="555"/>
      <c r="AF121" s="556"/>
      <c r="AG121" s="161"/>
      <c r="AH121" s="414">
        <f>Y121*AG121</f>
        <v>0</v>
      </c>
      <c r="AI121" s="703">
        <f>+(SUM(AH121:AH129)/8)</f>
        <v>0</v>
      </c>
    </row>
    <row r="122" spans="1:35" ht="11.25" customHeight="1">
      <c r="A122" s="527"/>
      <c r="B122" s="527"/>
      <c r="C122" s="527"/>
      <c r="D122" s="527"/>
      <c r="E122" s="527"/>
      <c r="F122" s="527"/>
      <c r="G122" s="527"/>
      <c r="H122" s="527"/>
      <c r="I122" s="557"/>
      <c r="J122" s="583"/>
      <c r="K122" s="550"/>
      <c r="L122" s="585"/>
      <c r="M122" s="569"/>
      <c r="N122" s="569"/>
      <c r="O122" s="161"/>
      <c r="P122" s="408">
        <f>G121*O122</f>
        <v>0</v>
      </c>
      <c r="Q122" s="595"/>
      <c r="R122" s="432" t="s">
        <v>712</v>
      </c>
      <c r="S122" s="527"/>
      <c r="T122" s="527"/>
      <c r="U122" s="527"/>
      <c r="V122" s="527"/>
      <c r="W122" s="527"/>
      <c r="X122" s="527"/>
      <c r="Y122" s="527"/>
      <c r="Z122" s="527"/>
      <c r="AA122" s="557"/>
      <c r="AB122" s="653"/>
      <c r="AC122" s="550"/>
      <c r="AD122" s="655"/>
      <c r="AE122" s="555"/>
      <c r="AF122" s="556"/>
      <c r="AG122" s="161"/>
      <c r="AH122" s="414">
        <f>Y121*AG122</f>
        <v>0</v>
      </c>
      <c r="AI122" s="704"/>
    </row>
    <row r="123" spans="1:35" ht="11.25" customHeight="1">
      <c r="A123" s="527"/>
      <c r="B123" s="527"/>
      <c r="C123" s="527"/>
      <c r="D123" s="527"/>
      <c r="E123" s="527"/>
      <c r="F123" s="527"/>
      <c r="G123" s="527"/>
      <c r="H123" s="527"/>
      <c r="I123" s="557"/>
      <c r="J123" s="583"/>
      <c r="K123" s="550"/>
      <c r="L123" s="585"/>
      <c r="M123" s="569"/>
      <c r="N123" s="569"/>
      <c r="O123" s="161"/>
      <c r="P123" s="408">
        <f>G121*O123</f>
        <v>0</v>
      </c>
      <c r="Q123" s="595"/>
      <c r="R123" s="432" t="s">
        <v>712</v>
      </c>
      <c r="S123" s="527"/>
      <c r="T123" s="527"/>
      <c r="U123" s="527"/>
      <c r="V123" s="527"/>
      <c r="W123" s="527"/>
      <c r="X123" s="527"/>
      <c r="Y123" s="527"/>
      <c r="Z123" s="527"/>
      <c r="AA123" s="557"/>
      <c r="AB123" s="653"/>
      <c r="AC123" s="550"/>
      <c r="AD123" s="655"/>
      <c r="AE123" s="555"/>
      <c r="AF123" s="556"/>
      <c r="AG123" s="161"/>
      <c r="AH123" s="414">
        <f>Y121*AG123</f>
        <v>0</v>
      </c>
      <c r="AI123" s="704"/>
    </row>
    <row r="124" spans="1:35" ht="11.25" customHeight="1">
      <c r="A124" s="527"/>
      <c r="B124" s="527"/>
      <c r="C124" s="527"/>
      <c r="D124" s="527"/>
      <c r="E124" s="527"/>
      <c r="F124" s="527"/>
      <c r="G124" s="527"/>
      <c r="H124" s="527"/>
      <c r="I124" s="557"/>
      <c r="J124" s="583"/>
      <c r="K124" s="550"/>
      <c r="L124" s="585"/>
      <c r="M124" s="569"/>
      <c r="N124" s="569"/>
      <c r="O124" s="161"/>
      <c r="P124" s="408">
        <f>G121*O124</f>
        <v>0</v>
      </c>
      <c r="Q124" s="595"/>
      <c r="R124" s="432" t="s">
        <v>712</v>
      </c>
      <c r="S124" s="527"/>
      <c r="T124" s="527"/>
      <c r="U124" s="527"/>
      <c r="V124" s="527"/>
      <c r="W124" s="527"/>
      <c r="X124" s="527"/>
      <c r="Y124" s="527"/>
      <c r="Z124" s="527"/>
      <c r="AA124" s="557"/>
      <c r="AB124" s="653"/>
      <c r="AC124" s="550"/>
      <c r="AD124" s="655"/>
      <c r="AE124" s="555"/>
      <c r="AF124" s="556"/>
      <c r="AG124" s="161"/>
      <c r="AH124" s="414">
        <f>Y121*AG124</f>
        <v>0</v>
      </c>
      <c r="AI124" s="704"/>
    </row>
    <row r="125" spans="1:35" ht="11.25" customHeight="1">
      <c r="A125" s="527"/>
      <c r="B125" s="527"/>
      <c r="C125" s="527"/>
      <c r="D125" s="527"/>
      <c r="E125" s="527"/>
      <c r="F125" s="527"/>
      <c r="G125" s="527"/>
      <c r="H125" s="527"/>
      <c r="I125" s="557"/>
      <c r="J125" s="583"/>
      <c r="K125" s="550"/>
      <c r="L125" s="585"/>
      <c r="M125" s="569"/>
      <c r="N125" s="569"/>
      <c r="O125" s="161"/>
      <c r="P125" s="408">
        <f>G121*O125</f>
        <v>0</v>
      </c>
      <c r="Q125" s="595"/>
      <c r="R125" s="432" t="s">
        <v>712</v>
      </c>
      <c r="S125" s="527"/>
      <c r="T125" s="527"/>
      <c r="U125" s="527"/>
      <c r="V125" s="527"/>
      <c r="W125" s="527"/>
      <c r="X125" s="527"/>
      <c r="Y125" s="527"/>
      <c r="Z125" s="527"/>
      <c r="AA125" s="557"/>
      <c r="AB125" s="653"/>
      <c r="AC125" s="550"/>
      <c r="AD125" s="655"/>
      <c r="AE125" s="555"/>
      <c r="AF125" s="556"/>
      <c r="AG125" s="161"/>
      <c r="AH125" s="414">
        <f>Y121*AG125</f>
        <v>0</v>
      </c>
      <c r="AI125" s="704"/>
    </row>
    <row r="126" spans="1:35" ht="11.25" customHeight="1">
      <c r="A126" s="527"/>
      <c r="B126" s="527"/>
      <c r="C126" s="527"/>
      <c r="D126" s="527"/>
      <c r="E126" s="527"/>
      <c r="F126" s="527"/>
      <c r="G126" s="527"/>
      <c r="H126" s="527"/>
      <c r="I126" s="557"/>
      <c r="J126" s="583"/>
      <c r="K126" s="550"/>
      <c r="L126" s="585"/>
      <c r="M126" s="569"/>
      <c r="N126" s="569"/>
      <c r="O126" s="161"/>
      <c r="P126" s="408">
        <f>G121*O126</f>
        <v>0</v>
      </c>
      <c r="Q126" s="595"/>
      <c r="R126" s="432" t="s">
        <v>712</v>
      </c>
      <c r="S126" s="527"/>
      <c r="T126" s="527"/>
      <c r="U126" s="527"/>
      <c r="V126" s="527"/>
      <c r="W126" s="527"/>
      <c r="X126" s="527"/>
      <c r="Y126" s="527"/>
      <c r="Z126" s="527"/>
      <c r="AA126" s="557"/>
      <c r="AB126" s="653"/>
      <c r="AC126" s="550"/>
      <c r="AD126" s="655"/>
      <c r="AE126" s="555"/>
      <c r="AF126" s="556"/>
      <c r="AG126" s="161"/>
      <c r="AH126" s="414">
        <f>Y121*AG126</f>
        <v>0</v>
      </c>
      <c r="AI126" s="704"/>
    </row>
    <row r="127" spans="1:35" ht="11.25" customHeight="1">
      <c r="A127" s="527"/>
      <c r="B127" s="527"/>
      <c r="C127" s="527"/>
      <c r="D127" s="527"/>
      <c r="E127" s="527"/>
      <c r="F127" s="527"/>
      <c r="G127" s="527"/>
      <c r="H127" s="527"/>
      <c r="I127" s="557"/>
      <c r="J127" s="583"/>
      <c r="K127" s="550"/>
      <c r="L127" s="585"/>
      <c r="M127" s="569"/>
      <c r="N127" s="569"/>
      <c r="O127" s="161"/>
      <c r="P127" s="408">
        <f>G121*O127</f>
        <v>0</v>
      </c>
      <c r="Q127" s="595"/>
      <c r="R127" s="432" t="s">
        <v>713</v>
      </c>
      <c r="S127" s="527"/>
      <c r="T127" s="527"/>
      <c r="U127" s="527"/>
      <c r="V127" s="527"/>
      <c r="W127" s="527"/>
      <c r="X127" s="527"/>
      <c r="Y127" s="527"/>
      <c r="Z127" s="527"/>
      <c r="AA127" s="557"/>
      <c r="AB127" s="653"/>
      <c r="AC127" s="550"/>
      <c r="AD127" s="655"/>
      <c r="AE127" s="555"/>
      <c r="AF127" s="556"/>
      <c r="AG127" s="161"/>
      <c r="AH127" s="414">
        <f>Y121*AG127</f>
        <v>0</v>
      </c>
      <c r="AI127" s="704"/>
    </row>
    <row r="128" spans="1:35" ht="11.25" customHeight="1">
      <c r="A128" s="527"/>
      <c r="B128" s="527"/>
      <c r="C128" s="527"/>
      <c r="D128" s="527"/>
      <c r="E128" s="527"/>
      <c r="F128" s="527"/>
      <c r="G128" s="527"/>
      <c r="H128" s="527"/>
      <c r="I128" s="557"/>
      <c r="J128" s="583"/>
      <c r="K128" s="550"/>
      <c r="L128" s="585"/>
      <c r="M128" s="569"/>
      <c r="N128" s="569"/>
      <c r="O128" s="161"/>
      <c r="P128" s="408">
        <f>G121*O128</f>
        <v>0</v>
      </c>
      <c r="Q128" s="595"/>
      <c r="R128" s="432" t="s">
        <v>714</v>
      </c>
      <c r="S128" s="527"/>
      <c r="T128" s="527"/>
      <c r="U128" s="527"/>
      <c r="V128" s="527"/>
      <c r="W128" s="527"/>
      <c r="X128" s="527"/>
      <c r="Y128" s="527"/>
      <c r="Z128" s="527"/>
      <c r="AA128" s="557"/>
      <c r="AB128" s="653"/>
      <c r="AC128" s="550"/>
      <c r="AD128" s="655"/>
      <c r="AE128" s="555"/>
      <c r="AF128" s="556"/>
      <c r="AG128" s="161"/>
      <c r="AH128" s="414">
        <f>Y121*AG128</f>
        <v>0</v>
      </c>
      <c r="AI128" s="704"/>
    </row>
    <row r="129" spans="1:35" ht="11.25" customHeight="1">
      <c r="A129" s="528"/>
      <c r="B129" s="528"/>
      <c r="C129" s="528"/>
      <c r="D129" s="528"/>
      <c r="E129" s="528"/>
      <c r="F129" s="528"/>
      <c r="G129" s="528"/>
      <c r="H129" s="528"/>
      <c r="I129" s="557"/>
      <c r="J129" s="583"/>
      <c r="K129" s="551"/>
      <c r="L129" s="586"/>
      <c r="M129" s="431" t="s">
        <v>718</v>
      </c>
      <c r="N129" s="430"/>
      <c r="O129" s="161"/>
      <c r="P129" s="408">
        <f>G121*O129</f>
        <v>0</v>
      </c>
      <c r="Q129" s="596"/>
      <c r="R129" s="432" t="s">
        <v>715</v>
      </c>
      <c r="S129" s="528"/>
      <c r="T129" s="528"/>
      <c r="U129" s="528"/>
      <c r="V129" s="528"/>
      <c r="W129" s="528"/>
      <c r="X129" s="528"/>
      <c r="Y129" s="528"/>
      <c r="Z129" s="528"/>
      <c r="AA129" s="557"/>
      <c r="AB129" s="653"/>
      <c r="AC129" s="551"/>
      <c r="AD129" s="656"/>
      <c r="AE129" s="435" t="s">
        <v>718</v>
      </c>
      <c r="AF129" s="430"/>
      <c r="AG129" s="161"/>
      <c r="AH129" s="414">
        <f>Y121*AG129</f>
        <v>0</v>
      </c>
      <c r="AI129" s="705"/>
    </row>
    <row r="130" spans="1:35" ht="18.75" customHeight="1">
      <c r="A130" s="613" t="s">
        <v>393</v>
      </c>
      <c r="B130" s="613"/>
      <c r="C130" s="613"/>
      <c r="D130" s="613"/>
      <c r="E130" s="613"/>
      <c r="F130" s="613"/>
      <c r="G130" s="613"/>
      <c r="H130" s="613"/>
      <c r="I130" s="613"/>
      <c r="J130" s="613"/>
      <c r="K130" s="134" t="s">
        <v>313</v>
      </c>
      <c r="L130" s="380">
        <f>SUM(L103:L111)</f>
        <v>0</v>
      </c>
      <c r="M130" s="691" t="s">
        <v>313</v>
      </c>
      <c r="N130" s="692"/>
      <c r="O130" s="693"/>
      <c r="P130" s="380">
        <f>SUM(P103:P111)</f>
        <v>0</v>
      </c>
      <c r="Q130" s="380">
        <f>SUM(Q103:Q111)</f>
        <v>0</v>
      </c>
      <c r="R130" s="38"/>
      <c r="S130" s="593" t="s">
        <v>393</v>
      </c>
      <c r="T130" s="593"/>
      <c r="U130" s="593"/>
      <c r="V130" s="593"/>
      <c r="W130" s="593"/>
      <c r="X130" s="593"/>
      <c r="Y130" s="593"/>
      <c r="Z130" s="593"/>
      <c r="AA130" s="593"/>
      <c r="AB130" s="593"/>
      <c r="AC130" s="217" t="s">
        <v>313</v>
      </c>
      <c r="AD130" s="381">
        <f>SUM(AD103:AD111)</f>
        <v>0</v>
      </c>
      <c r="AE130" s="700" t="s">
        <v>313</v>
      </c>
      <c r="AF130" s="701"/>
      <c r="AG130" s="702"/>
      <c r="AH130" s="381">
        <f>SUM(AH103:AH111)</f>
        <v>0</v>
      </c>
      <c r="AI130" s="381">
        <f>SUM(AI103:AI111)</f>
        <v>0</v>
      </c>
    </row>
    <row r="131" spans="1:35">
      <c r="B131" s="38"/>
      <c r="C131" s="38"/>
      <c r="D131" s="38"/>
      <c r="E131" s="38"/>
      <c r="F131" s="38"/>
      <c r="G131" s="38"/>
      <c r="H131" s="38"/>
      <c r="I131" s="38"/>
      <c r="J131" s="38"/>
      <c r="K131" s="38"/>
      <c r="L131" s="38"/>
      <c r="M131" s="38"/>
      <c r="N131" s="38"/>
      <c r="O131" s="38"/>
      <c r="P131" s="38"/>
      <c r="Q131" s="38"/>
      <c r="R131" s="38"/>
      <c r="T131" s="38"/>
      <c r="U131" s="38"/>
      <c r="V131" s="38"/>
      <c r="W131" s="38"/>
      <c r="X131" s="38"/>
      <c r="Y131" s="38"/>
      <c r="Z131" s="38"/>
      <c r="AA131" s="38"/>
      <c r="AB131" s="38"/>
      <c r="AC131" s="38"/>
      <c r="AD131" s="38"/>
      <c r="AE131" s="38"/>
      <c r="AF131" s="38"/>
      <c r="AG131" s="38"/>
      <c r="AH131" s="38"/>
      <c r="AI131" s="38"/>
    </row>
    <row r="132" spans="1:35" ht="18.75" customHeight="1">
      <c r="A132" s="624" t="s">
        <v>405</v>
      </c>
      <c r="B132" s="625"/>
      <c r="C132" s="625"/>
      <c r="D132" s="625"/>
      <c r="E132" s="625"/>
      <c r="F132" s="625"/>
      <c r="G132" s="625"/>
      <c r="H132" s="625"/>
      <c r="I132" s="625"/>
      <c r="J132" s="625"/>
      <c r="K132" s="625"/>
      <c r="L132" s="625"/>
      <c r="M132" s="625"/>
      <c r="N132" s="625"/>
      <c r="O132" s="625"/>
      <c r="P132" s="626"/>
      <c r="Q132" s="38"/>
      <c r="R132" s="38"/>
      <c r="S132" s="677" t="s">
        <v>405</v>
      </c>
      <c r="T132" s="678"/>
      <c r="U132" s="678"/>
      <c r="V132" s="678"/>
      <c r="W132" s="678"/>
      <c r="X132" s="678"/>
      <c r="Y132" s="678"/>
      <c r="Z132" s="678"/>
      <c r="AA132" s="678"/>
      <c r="AB132" s="678"/>
      <c r="AC132" s="678"/>
      <c r="AD132" s="678"/>
      <c r="AE132" s="678"/>
      <c r="AF132" s="678"/>
      <c r="AG132" s="678"/>
      <c r="AH132" s="679"/>
      <c r="AI132" s="38"/>
    </row>
    <row r="133" spans="1:35" ht="15" customHeight="1">
      <c r="A133" s="611" t="s">
        <v>54</v>
      </c>
      <c r="B133" s="611" t="s">
        <v>394</v>
      </c>
      <c r="C133" s="627" t="s">
        <v>385</v>
      </c>
      <c r="D133" s="628"/>
      <c r="E133" s="629"/>
      <c r="F133" s="587" t="s">
        <v>417</v>
      </c>
      <c r="G133" s="587" t="s">
        <v>642</v>
      </c>
      <c r="H133" s="590" t="s">
        <v>57</v>
      </c>
      <c r="I133" s="591"/>
      <c r="J133" s="591"/>
      <c r="K133" s="592"/>
      <c r="L133" s="611" t="s">
        <v>93</v>
      </c>
      <c r="M133" s="611" t="s">
        <v>61</v>
      </c>
      <c r="N133" s="587" t="s">
        <v>42</v>
      </c>
      <c r="O133" s="574" t="s">
        <v>314</v>
      </c>
      <c r="P133" s="574" t="s">
        <v>101</v>
      </c>
      <c r="Q133" s="38"/>
      <c r="R133" s="38"/>
      <c r="S133" s="644" t="s">
        <v>54</v>
      </c>
      <c r="T133" s="644" t="s">
        <v>394</v>
      </c>
      <c r="U133" s="681" t="s">
        <v>385</v>
      </c>
      <c r="V133" s="682"/>
      <c r="W133" s="683"/>
      <c r="X133" s="570" t="s">
        <v>417</v>
      </c>
      <c r="Y133" s="570" t="s">
        <v>642</v>
      </c>
      <c r="Z133" s="671" t="s">
        <v>57</v>
      </c>
      <c r="AA133" s="672"/>
      <c r="AB133" s="672"/>
      <c r="AC133" s="673"/>
      <c r="AD133" s="644" t="s">
        <v>93</v>
      </c>
      <c r="AE133" s="644" t="s">
        <v>61</v>
      </c>
      <c r="AF133" s="570" t="s">
        <v>42</v>
      </c>
      <c r="AG133" s="572" t="s">
        <v>314</v>
      </c>
      <c r="AH133" s="572" t="s">
        <v>101</v>
      </c>
      <c r="AI133" s="38"/>
    </row>
    <row r="134" spans="1:35" ht="30" customHeight="1">
      <c r="A134" s="623"/>
      <c r="B134" s="623"/>
      <c r="C134" s="31" t="s">
        <v>94</v>
      </c>
      <c r="D134" s="31" t="s">
        <v>95</v>
      </c>
      <c r="E134" s="31" t="s">
        <v>28</v>
      </c>
      <c r="F134" s="588"/>
      <c r="G134" s="588"/>
      <c r="H134" s="587" t="s">
        <v>58</v>
      </c>
      <c r="I134" s="587" t="s">
        <v>89</v>
      </c>
      <c r="J134" s="587" t="s">
        <v>78</v>
      </c>
      <c r="K134" s="587" t="s">
        <v>96</v>
      </c>
      <c r="L134" s="623"/>
      <c r="M134" s="623"/>
      <c r="N134" s="588"/>
      <c r="O134" s="575"/>
      <c r="P134" s="575"/>
      <c r="Q134" s="38"/>
      <c r="R134" s="38"/>
      <c r="S134" s="680"/>
      <c r="T134" s="680"/>
      <c r="U134" s="150" t="s">
        <v>94</v>
      </c>
      <c r="V134" s="150" t="s">
        <v>95</v>
      </c>
      <c r="W134" s="150" t="s">
        <v>28</v>
      </c>
      <c r="X134" s="670"/>
      <c r="Y134" s="670"/>
      <c r="Z134" s="570" t="s">
        <v>58</v>
      </c>
      <c r="AA134" s="570" t="s">
        <v>89</v>
      </c>
      <c r="AB134" s="570" t="s">
        <v>78</v>
      </c>
      <c r="AC134" s="570" t="s">
        <v>96</v>
      </c>
      <c r="AD134" s="680"/>
      <c r="AE134" s="680"/>
      <c r="AF134" s="670"/>
      <c r="AG134" s="573"/>
      <c r="AH134" s="573"/>
      <c r="AI134" s="38"/>
    </row>
    <row r="135" spans="1:35">
      <c r="A135" s="612"/>
      <c r="B135" s="612"/>
      <c r="C135" s="31" t="s">
        <v>32</v>
      </c>
      <c r="D135" s="31" t="s">
        <v>33</v>
      </c>
      <c r="E135" s="31" t="s">
        <v>395</v>
      </c>
      <c r="F135" s="589"/>
      <c r="G135" s="589"/>
      <c r="H135" s="589"/>
      <c r="I135" s="589"/>
      <c r="J135" s="589"/>
      <c r="K135" s="589"/>
      <c r="L135" s="612"/>
      <c r="M135" s="612"/>
      <c r="N135" s="589"/>
      <c r="O135" s="31" t="s">
        <v>387</v>
      </c>
      <c r="P135" s="31" t="s">
        <v>392</v>
      </c>
      <c r="Q135" s="38"/>
      <c r="R135" s="38"/>
      <c r="S135" s="645"/>
      <c r="T135" s="645"/>
      <c r="U135" s="150" t="s">
        <v>32</v>
      </c>
      <c r="V135" s="150" t="s">
        <v>33</v>
      </c>
      <c r="W135" s="150" t="s">
        <v>395</v>
      </c>
      <c r="X135" s="571"/>
      <c r="Y135" s="571"/>
      <c r="Z135" s="571"/>
      <c r="AA135" s="571"/>
      <c r="AB135" s="571"/>
      <c r="AC135" s="571"/>
      <c r="AD135" s="645"/>
      <c r="AE135" s="645"/>
      <c r="AF135" s="571"/>
      <c r="AG135" s="150" t="s">
        <v>387</v>
      </c>
      <c r="AH135" s="150" t="s">
        <v>392</v>
      </c>
      <c r="AI135" s="38"/>
    </row>
    <row r="136" spans="1:35" ht="21.75" customHeight="1">
      <c r="A136" s="32" t="s">
        <v>476</v>
      </c>
      <c r="B136" s="23" t="s">
        <v>325</v>
      </c>
      <c r="C136" s="27"/>
      <c r="D136" s="27"/>
      <c r="E136" s="159">
        <f>+D136+C136</f>
        <v>0</v>
      </c>
      <c r="F136" s="3" t="s">
        <v>315</v>
      </c>
      <c r="G136" s="3"/>
      <c r="H136" s="3"/>
      <c r="I136" s="3"/>
      <c r="J136" s="3"/>
      <c r="K136" s="3"/>
      <c r="L136" s="3"/>
      <c r="M136" s="3"/>
      <c r="N136" s="3"/>
      <c r="O136" s="66"/>
      <c r="P136" s="75">
        <f t="shared" ref="P136" si="27">+E136*O136</f>
        <v>0</v>
      </c>
      <c r="Q136" s="38"/>
      <c r="R136" s="38"/>
      <c r="S136" s="20" t="s">
        <v>476</v>
      </c>
      <c r="T136" s="151" t="s">
        <v>325</v>
      </c>
      <c r="U136" s="3"/>
      <c r="V136" s="3"/>
      <c r="W136" s="244">
        <f>+V136+U136</f>
        <v>0</v>
      </c>
      <c r="X136" s="3" t="s">
        <v>315</v>
      </c>
      <c r="Y136" s="3"/>
      <c r="Z136" s="3"/>
      <c r="AA136" s="3"/>
      <c r="AB136" s="3"/>
      <c r="AC136" s="3"/>
      <c r="AD136" s="3"/>
      <c r="AE136" s="3"/>
      <c r="AF136" s="3"/>
      <c r="AG136" s="66"/>
      <c r="AH136" s="76">
        <f t="shared" ref="AH136:AH162" si="28">+W136*AG136</f>
        <v>0</v>
      </c>
      <c r="AI136" s="38"/>
    </row>
    <row r="137" spans="1:35" ht="21.75" customHeight="1">
      <c r="A137" s="32" t="s">
        <v>477</v>
      </c>
      <c r="B137" s="322" t="s">
        <v>325</v>
      </c>
      <c r="C137" s="27"/>
      <c r="D137" s="27"/>
      <c r="E137" s="159">
        <f>+D137+C137</f>
        <v>0</v>
      </c>
      <c r="F137" s="3" t="s">
        <v>315</v>
      </c>
      <c r="G137" s="3"/>
      <c r="H137" s="3"/>
      <c r="I137" s="3"/>
      <c r="J137" s="3"/>
      <c r="K137" s="3"/>
      <c r="L137" s="3"/>
      <c r="M137" s="3"/>
      <c r="N137" s="3"/>
      <c r="O137" s="66"/>
      <c r="P137" s="75">
        <f t="shared" ref="P137" si="29">+E137*O137</f>
        <v>0</v>
      </c>
      <c r="Q137" s="38"/>
      <c r="R137" s="38"/>
      <c r="S137" s="20" t="s">
        <v>477</v>
      </c>
      <c r="T137" s="322" t="s">
        <v>325</v>
      </c>
      <c r="U137" s="3"/>
      <c r="V137" s="3"/>
      <c r="W137" s="244">
        <f>+V137+U137</f>
        <v>0</v>
      </c>
      <c r="X137" s="3" t="s">
        <v>315</v>
      </c>
      <c r="Y137" s="3"/>
      <c r="Z137" s="3"/>
      <c r="AA137" s="3"/>
      <c r="AB137" s="3"/>
      <c r="AC137" s="3"/>
      <c r="AD137" s="3"/>
      <c r="AE137" s="3"/>
      <c r="AF137" s="3"/>
      <c r="AG137" s="66"/>
      <c r="AH137" s="76">
        <f t="shared" si="28"/>
        <v>0</v>
      </c>
      <c r="AI137" s="38"/>
    </row>
    <row r="138" spans="1:35" ht="21.75" customHeight="1">
      <c r="A138" s="32" t="s">
        <v>478</v>
      </c>
      <c r="B138" s="322" t="s">
        <v>325</v>
      </c>
      <c r="C138" s="27"/>
      <c r="D138" s="27"/>
      <c r="E138" s="159">
        <f>+D138+C138</f>
        <v>0</v>
      </c>
      <c r="F138" s="3" t="s">
        <v>315</v>
      </c>
      <c r="G138" s="3"/>
      <c r="H138" s="3"/>
      <c r="I138" s="3"/>
      <c r="J138" s="3"/>
      <c r="K138" s="3"/>
      <c r="L138" s="3"/>
      <c r="M138" s="3"/>
      <c r="N138" s="3"/>
      <c r="O138" s="66"/>
      <c r="P138" s="75">
        <f t="shared" ref="P138" si="30">+E138*O138</f>
        <v>0</v>
      </c>
      <c r="Q138" s="38"/>
      <c r="R138" s="38"/>
      <c r="S138" s="20" t="s">
        <v>478</v>
      </c>
      <c r="T138" s="322" t="s">
        <v>325</v>
      </c>
      <c r="U138" s="3"/>
      <c r="V138" s="3"/>
      <c r="W138" s="244">
        <f>+V138+U138</f>
        <v>0</v>
      </c>
      <c r="X138" s="3" t="s">
        <v>315</v>
      </c>
      <c r="Y138" s="3"/>
      <c r="Z138" s="3"/>
      <c r="AA138" s="3"/>
      <c r="AB138" s="3"/>
      <c r="AC138" s="3"/>
      <c r="AD138" s="3"/>
      <c r="AE138" s="3"/>
      <c r="AF138" s="3"/>
      <c r="AG138" s="66"/>
      <c r="AH138" s="76">
        <f t="shared" si="28"/>
        <v>0</v>
      </c>
      <c r="AI138" s="38"/>
    </row>
    <row r="139" spans="1:35" ht="21.75" customHeight="1">
      <c r="A139" s="32" t="s">
        <v>479</v>
      </c>
      <c r="B139" s="322" t="s">
        <v>325</v>
      </c>
      <c r="C139" s="27"/>
      <c r="D139" s="27"/>
      <c r="E139" s="159">
        <f>+D139+C139</f>
        <v>0</v>
      </c>
      <c r="F139" s="3" t="s">
        <v>315</v>
      </c>
      <c r="G139" s="3"/>
      <c r="H139" s="3"/>
      <c r="I139" s="3"/>
      <c r="J139" s="3"/>
      <c r="K139" s="3"/>
      <c r="L139" s="3"/>
      <c r="M139" s="3"/>
      <c r="N139" s="3"/>
      <c r="O139" s="66"/>
      <c r="P139" s="75">
        <f t="shared" ref="P139" si="31">+E139*O139</f>
        <v>0</v>
      </c>
      <c r="Q139" s="38"/>
      <c r="R139" s="38"/>
      <c r="S139" s="20" t="s">
        <v>479</v>
      </c>
      <c r="T139" s="322" t="s">
        <v>325</v>
      </c>
      <c r="U139" s="3"/>
      <c r="V139" s="3"/>
      <c r="W139" s="244">
        <f>+V139+U139</f>
        <v>0</v>
      </c>
      <c r="X139" s="3" t="s">
        <v>315</v>
      </c>
      <c r="Y139" s="3"/>
      <c r="Z139" s="3"/>
      <c r="AA139" s="3"/>
      <c r="AB139" s="3"/>
      <c r="AC139" s="3"/>
      <c r="AD139" s="3"/>
      <c r="AE139" s="3"/>
      <c r="AF139" s="3"/>
      <c r="AG139" s="66"/>
      <c r="AH139" s="76">
        <f t="shared" si="28"/>
        <v>0</v>
      </c>
      <c r="AI139" s="38"/>
    </row>
    <row r="140" spans="1:35" ht="21.75" customHeight="1">
      <c r="A140" s="32" t="s">
        <v>480</v>
      </c>
      <c r="B140" s="322" t="s">
        <v>325</v>
      </c>
      <c r="C140" s="27"/>
      <c r="D140" s="27"/>
      <c r="E140" s="159">
        <f>+D140+C140</f>
        <v>0</v>
      </c>
      <c r="F140" s="3" t="s">
        <v>315</v>
      </c>
      <c r="G140" s="3"/>
      <c r="H140" s="3"/>
      <c r="I140" s="3"/>
      <c r="J140" s="3"/>
      <c r="K140" s="3"/>
      <c r="L140" s="3"/>
      <c r="M140" s="3"/>
      <c r="N140" s="3"/>
      <c r="O140" s="66"/>
      <c r="P140" s="75">
        <f t="shared" ref="P140:P162" si="32">+E140*O140</f>
        <v>0</v>
      </c>
      <c r="Q140" s="38"/>
      <c r="R140" s="38"/>
      <c r="S140" s="20" t="s">
        <v>480</v>
      </c>
      <c r="T140" s="322" t="s">
        <v>325</v>
      </c>
      <c r="U140" s="3"/>
      <c r="V140" s="3"/>
      <c r="W140" s="244">
        <f>+V140+U140</f>
        <v>0</v>
      </c>
      <c r="X140" s="3" t="s">
        <v>315</v>
      </c>
      <c r="Y140" s="3"/>
      <c r="Z140" s="3"/>
      <c r="AA140" s="3"/>
      <c r="AB140" s="3"/>
      <c r="AC140" s="3"/>
      <c r="AD140" s="3"/>
      <c r="AE140" s="3"/>
      <c r="AF140" s="3"/>
      <c r="AG140" s="66"/>
      <c r="AH140" s="76">
        <f t="shared" si="28"/>
        <v>0</v>
      </c>
      <c r="AI140" s="38"/>
    </row>
    <row r="141" spans="1:35" ht="21.75" customHeight="1">
      <c r="A141" s="32" t="s">
        <v>471</v>
      </c>
      <c r="B141" s="23" t="s">
        <v>326</v>
      </c>
      <c r="C141" s="27"/>
      <c r="D141" s="27"/>
      <c r="E141" s="159">
        <f t="shared" ref="E141:E162" si="33">+D141+C141</f>
        <v>0</v>
      </c>
      <c r="F141" s="3" t="s">
        <v>315</v>
      </c>
      <c r="G141" s="3"/>
      <c r="H141" s="3"/>
      <c r="I141" s="3"/>
      <c r="J141" s="384"/>
      <c r="K141" s="3"/>
      <c r="L141" s="3"/>
      <c r="M141" s="3"/>
      <c r="N141" s="3"/>
      <c r="O141" s="66"/>
      <c r="P141" s="75">
        <f t="shared" si="32"/>
        <v>0</v>
      </c>
      <c r="Q141" s="38"/>
      <c r="R141" s="38"/>
      <c r="S141" s="20" t="s">
        <v>471</v>
      </c>
      <c r="T141" s="151" t="s">
        <v>326</v>
      </c>
      <c r="U141" s="3"/>
      <c r="V141" s="3"/>
      <c r="W141" s="244">
        <f t="shared" ref="W141:W151" si="34">+V141+U141</f>
        <v>0</v>
      </c>
      <c r="X141" s="3" t="s">
        <v>315</v>
      </c>
      <c r="Y141" s="3"/>
      <c r="Z141" s="3"/>
      <c r="AA141" s="3"/>
      <c r="AB141" s="384"/>
      <c r="AC141" s="3"/>
      <c r="AD141" s="3"/>
      <c r="AE141" s="3"/>
      <c r="AF141" s="3"/>
      <c r="AG141" s="66"/>
      <c r="AH141" s="76">
        <f t="shared" si="28"/>
        <v>0</v>
      </c>
      <c r="AI141" s="38"/>
    </row>
    <row r="142" spans="1:35" ht="21.75" customHeight="1">
      <c r="A142" s="32" t="s">
        <v>472</v>
      </c>
      <c r="B142" s="322" t="s">
        <v>326</v>
      </c>
      <c r="C142" s="27"/>
      <c r="D142" s="27"/>
      <c r="E142" s="159">
        <f t="shared" si="33"/>
        <v>0</v>
      </c>
      <c r="F142" s="3" t="s">
        <v>315</v>
      </c>
      <c r="G142" s="3"/>
      <c r="H142" s="3"/>
      <c r="I142" s="3"/>
      <c r="J142" s="3"/>
      <c r="K142" s="3"/>
      <c r="L142" s="3"/>
      <c r="M142" s="3"/>
      <c r="N142" s="3"/>
      <c r="O142" s="66"/>
      <c r="P142" s="75">
        <f t="shared" si="32"/>
        <v>0</v>
      </c>
      <c r="Q142" s="38"/>
      <c r="R142" s="38"/>
      <c r="S142" s="20" t="s">
        <v>472</v>
      </c>
      <c r="T142" s="322" t="s">
        <v>326</v>
      </c>
      <c r="U142" s="3"/>
      <c r="V142" s="3"/>
      <c r="W142" s="244">
        <f t="shared" si="34"/>
        <v>0</v>
      </c>
      <c r="X142" s="3" t="s">
        <v>315</v>
      </c>
      <c r="Y142" s="3"/>
      <c r="Z142" s="3"/>
      <c r="AA142" s="3"/>
      <c r="AB142" s="3"/>
      <c r="AC142" s="3"/>
      <c r="AD142" s="3"/>
      <c r="AE142" s="3"/>
      <c r="AF142" s="3"/>
      <c r="AG142" s="66"/>
      <c r="AH142" s="76">
        <f t="shared" si="28"/>
        <v>0</v>
      </c>
      <c r="AI142" s="38"/>
    </row>
    <row r="143" spans="1:35" ht="21.75" customHeight="1">
      <c r="A143" s="32" t="s">
        <v>473</v>
      </c>
      <c r="B143" s="322" t="s">
        <v>326</v>
      </c>
      <c r="C143" s="27"/>
      <c r="D143" s="27"/>
      <c r="E143" s="159">
        <f t="shared" ref="E143" si="35">+D143+C143</f>
        <v>0</v>
      </c>
      <c r="F143" s="3" t="s">
        <v>315</v>
      </c>
      <c r="G143" s="3"/>
      <c r="H143" s="3"/>
      <c r="I143" s="3"/>
      <c r="J143" s="3"/>
      <c r="K143" s="3"/>
      <c r="L143" s="3"/>
      <c r="M143" s="3"/>
      <c r="N143" s="3"/>
      <c r="O143" s="66"/>
      <c r="P143" s="75">
        <f t="shared" ref="P143" si="36">+E143*O143</f>
        <v>0</v>
      </c>
      <c r="Q143" s="38"/>
      <c r="R143" s="38"/>
      <c r="S143" s="20" t="s">
        <v>473</v>
      </c>
      <c r="T143" s="322" t="s">
        <v>326</v>
      </c>
      <c r="U143" s="3"/>
      <c r="V143" s="3"/>
      <c r="W143" s="244">
        <f t="shared" si="34"/>
        <v>0</v>
      </c>
      <c r="X143" s="3" t="s">
        <v>315</v>
      </c>
      <c r="Y143" s="3"/>
      <c r="Z143" s="3"/>
      <c r="AA143" s="3"/>
      <c r="AB143" s="3"/>
      <c r="AC143" s="3"/>
      <c r="AD143" s="3"/>
      <c r="AE143" s="3"/>
      <c r="AF143" s="3"/>
      <c r="AG143" s="66"/>
      <c r="AH143" s="76">
        <f t="shared" si="28"/>
        <v>0</v>
      </c>
      <c r="AI143" s="38"/>
    </row>
    <row r="144" spans="1:35" ht="21.75" customHeight="1">
      <c r="A144" s="32" t="s">
        <v>474</v>
      </c>
      <c r="B144" s="322" t="s">
        <v>326</v>
      </c>
      <c r="C144" s="27"/>
      <c r="D144" s="27"/>
      <c r="E144" s="159">
        <f t="shared" si="33"/>
        <v>0</v>
      </c>
      <c r="F144" s="3" t="s">
        <v>315</v>
      </c>
      <c r="G144" s="3"/>
      <c r="H144" s="3"/>
      <c r="I144" s="3"/>
      <c r="J144" s="3"/>
      <c r="K144" s="3"/>
      <c r="L144" s="3"/>
      <c r="M144" s="3"/>
      <c r="N144" s="3"/>
      <c r="O144" s="66"/>
      <c r="P144" s="75">
        <f t="shared" si="32"/>
        <v>0</v>
      </c>
      <c r="Q144" s="38"/>
      <c r="R144" s="38"/>
      <c r="S144" s="20" t="s">
        <v>474</v>
      </c>
      <c r="T144" s="322" t="s">
        <v>326</v>
      </c>
      <c r="U144" s="3"/>
      <c r="V144" s="3"/>
      <c r="W144" s="244">
        <f t="shared" si="34"/>
        <v>0</v>
      </c>
      <c r="X144" s="3" t="s">
        <v>315</v>
      </c>
      <c r="Y144" s="3"/>
      <c r="Z144" s="3"/>
      <c r="AA144" s="3"/>
      <c r="AB144" s="3"/>
      <c r="AC144" s="3"/>
      <c r="AD144" s="3"/>
      <c r="AE144" s="3"/>
      <c r="AF144" s="3"/>
      <c r="AG144" s="66"/>
      <c r="AH144" s="76">
        <f t="shared" si="28"/>
        <v>0</v>
      </c>
      <c r="AI144" s="38"/>
    </row>
    <row r="145" spans="1:35" ht="21.75" customHeight="1">
      <c r="A145" s="32" t="s">
        <v>475</v>
      </c>
      <c r="B145" s="322" t="s">
        <v>326</v>
      </c>
      <c r="C145" s="27"/>
      <c r="D145" s="27"/>
      <c r="E145" s="159">
        <f t="shared" ref="E145:E149" si="37">+D145+C145</f>
        <v>0</v>
      </c>
      <c r="F145" s="3" t="s">
        <v>315</v>
      </c>
      <c r="G145" s="3"/>
      <c r="H145" s="3"/>
      <c r="I145" s="3"/>
      <c r="J145" s="3"/>
      <c r="K145" s="3"/>
      <c r="L145" s="3"/>
      <c r="M145" s="3"/>
      <c r="N145" s="3"/>
      <c r="O145" s="66"/>
      <c r="P145" s="75">
        <f t="shared" si="32"/>
        <v>0</v>
      </c>
      <c r="Q145" s="38"/>
      <c r="R145" s="38"/>
      <c r="S145" s="20" t="s">
        <v>475</v>
      </c>
      <c r="T145" s="322" t="s">
        <v>326</v>
      </c>
      <c r="U145" s="3"/>
      <c r="V145" s="3"/>
      <c r="W145" s="244">
        <f t="shared" si="34"/>
        <v>0</v>
      </c>
      <c r="X145" s="3" t="s">
        <v>315</v>
      </c>
      <c r="Y145" s="3"/>
      <c r="Z145" s="3"/>
      <c r="AA145" s="3"/>
      <c r="AB145" s="3"/>
      <c r="AC145" s="3"/>
      <c r="AD145" s="3"/>
      <c r="AE145" s="3"/>
      <c r="AF145" s="3"/>
      <c r="AG145" s="66"/>
      <c r="AH145" s="76">
        <f t="shared" si="28"/>
        <v>0</v>
      </c>
      <c r="AI145" s="38"/>
    </row>
    <row r="146" spans="1:35" ht="21.75" customHeight="1">
      <c r="A146" s="32" t="s">
        <v>481</v>
      </c>
      <c r="B146" s="23" t="s">
        <v>327</v>
      </c>
      <c r="C146" s="27"/>
      <c r="D146" s="27"/>
      <c r="E146" s="159">
        <f t="shared" ref="E146" si="38">+D146+C146</f>
        <v>0</v>
      </c>
      <c r="F146" s="3" t="s">
        <v>315</v>
      </c>
      <c r="G146" s="3"/>
      <c r="H146" s="3"/>
      <c r="I146" s="3"/>
      <c r="J146" s="3"/>
      <c r="K146" s="3"/>
      <c r="L146" s="3"/>
      <c r="M146" s="3"/>
      <c r="N146" s="3"/>
      <c r="O146" s="66"/>
      <c r="P146" s="75">
        <f t="shared" si="32"/>
        <v>0</v>
      </c>
      <c r="Q146" s="38"/>
      <c r="R146" s="38"/>
      <c r="S146" s="20" t="s">
        <v>481</v>
      </c>
      <c r="T146" s="151" t="s">
        <v>327</v>
      </c>
      <c r="U146" s="3"/>
      <c r="V146" s="3"/>
      <c r="W146" s="244">
        <f t="shared" si="34"/>
        <v>0</v>
      </c>
      <c r="X146" s="3" t="s">
        <v>315</v>
      </c>
      <c r="Y146" s="3"/>
      <c r="Z146" s="3"/>
      <c r="AA146" s="3"/>
      <c r="AB146" s="3"/>
      <c r="AC146" s="3"/>
      <c r="AD146" s="3"/>
      <c r="AE146" s="3"/>
      <c r="AF146" s="3"/>
      <c r="AG146" s="66"/>
      <c r="AH146" s="76">
        <f t="shared" si="28"/>
        <v>0</v>
      </c>
      <c r="AI146" s="38"/>
    </row>
    <row r="147" spans="1:35" ht="21.75" customHeight="1">
      <c r="A147" s="32" t="s">
        <v>482</v>
      </c>
      <c r="B147" s="322" t="s">
        <v>327</v>
      </c>
      <c r="C147" s="27"/>
      <c r="D147" s="27"/>
      <c r="E147" s="159">
        <f t="shared" si="37"/>
        <v>0</v>
      </c>
      <c r="F147" s="3" t="s">
        <v>315</v>
      </c>
      <c r="G147" s="3"/>
      <c r="H147" s="3"/>
      <c r="I147" s="3"/>
      <c r="J147" s="3"/>
      <c r="K147" s="3"/>
      <c r="L147" s="3"/>
      <c r="M147" s="3"/>
      <c r="N147" s="3"/>
      <c r="O147" s="66"/>
      <c r="P147" s="75">
        <f t="shared" si="32"/>
        <v>0</v>
      </c>
      <c r="Q147" s="38"/>
      <c r="R147" s="38"/>
      <c r="S147" s="20" t="s">
        <v>482</v>
      </c>
      <c r="T147" s="322" t="s">
        <v>327</v>
      </c>
      <c r="U147" s="3"/>
      <c r="V147" s="3"/>
      <c r="W147" s="244">
        <f t="shared" si="34"/>
        <v>0</v>
      </c>
      <c r="X147" s="3" t="s">
        <v>315</v>
      </c>
      <c r="Y147" s="3"/>
      <c r="Z147" s="3"/>
      <c r="AA147" s="3"/>
      <c r="AB147" s="3"/>
      <c r="AC147" s="3"/>
      <c r="AD147" s="3"/>
      <c r="AE147" s="3"/>
      <c r="AF147" s="3"/>
      <c r="AG147" s="66"/>
      <c r="AH147" s="76">
        <f t="shared" si="28"/>
        <v>0</v>
      </c>
      <c r="AI147" s="38"/>
    </row>
    <row r="148" spans="1:35" ht="21.75" customHeight="1">
      <c r="A148" s="32" t="s">
        <v>483</v>
      </c>
      <c r="B148" s="322" t="s">
        <v>327</v>
      </c>
      <c r="C148" s="27"/>
      <c r="D148" s="27"/>
      <c r="E148" s="159">
        <f t="shared" ref="E148" si="39">+D148+C148</f>
        <v>0</v>
      </c>
      <c r="F148" s="3" t="s">
        <v>315</v>
      </c>
      <c r="G148" s="3"/>
      <c r="H148" s="3"/>
      <c r="I148" s="3"/>
      <c r="J148" s="3"/>
      <c r="K148" s="3"/>
      <c r="L148" s="3"/>
      <c r="M148" s="3"/>
      <c r="N148" s="3"/>
      <c r="O148" s="66"/>
      <c r="P148" s="75">
        <f t="shared" si="32"/>
        <v>0</v>
      </c>
      <c r="Q148" s="38"/>
      <c r="R148" s="38"/>
      <c r="S148" s="20" t="s">
        <v>483</v>
      </c>
      <c r="T148" s="322" t="s">
        <v>327</v>
      </c>
      <c r="U148" s="3"/>
      <c r="V148" s="3"/>
      <c r="W148" s="244">
        <f t="shared" si="34"/>
        <v>0</v>
      </c>
      <c r="X148" s="3" t="s">
        <v>315</v>
      </c>
      <c r="Y148" s="3"/>
      <c r="Z148" s="3"/>
      <c r="AA148" s="3"/>
      <c r="AB148" s="3"/>
      <c r="AC148" s="3"/>
      <c r="AD148" s="3"/>
      <c r="AE148" s="3"/>
      <c r="AF148" s="3"/>
      <c r="AG148" s="66"/>
      <c r="AH148" s="76">
        <f t="shared" si="28"/>
        <v>0</v>
      </c>
      <c r="AI148" s="38"/>
    </row>
    <row r="149" spans="1:35" ht="21.75" customHeight="1">
      <c r="A149" s="32" t="s">
        <v>484</v>
      </c>
      <c r="B149" s="322" t="s">
        <v>327</v>
      </c>
      <c r="C149" s="27"/>
      <c r="D149" s="27"/>
      <c r="E149" s="159">
        <f t="shared" si="37"/>
        <v>0</v>
      </c>
      <c r="F149" s="3" t="s">
        <v>315</v>
      </c>
      <c r="G149" s="3"/>
      <c r="H149" s="3"/>
      <c r="I149" s="3"/>
      <c r="J149" s="3"/>
      <c r="K149" s="3"/>
      <c r="L149" s="3"/>
      <c r="M149" s="3"/>
      <c r="N149" s="3"/>
      <c r="O149" s="66"/>
      <c r="P149" s="75">
        <f t="shared" si="32"/>
        <v>0</v>
      </c>
      <c r="Q149" s="38"/>
      <c r="R149" s="38"/>
      <c r="S149" s="20" t="s">
        <v>484</v>
      </c>
      <c r="T149" s="322" t="s">
        <v>327</v>
      </c>
      <c r="U149" s="3"/>
      <c r="V149" s="3"/>
      <c r="W149" s="244">
        <f t="shared" si="34"/>
        <v>0</v>
      </c>
      <c r="X149" s="3" t="s">
        <v>315</v>
      </c>
      <c r="Y149" s="3"/>
      <c r="Z149" s="3"/>
      <c r="AA149" s="3"/>
      <c r="AB149" s="3"/>
      <c r="AC149" s="3"/>
      <c r="AD149" s="3"/>
      <c r="AE149" s="3"/>
      <c r="AF149" s="3"/>
      <c r="AG149" s="66"/>
      <c r="AH149" s="76">
        <f t="shared" si="28"/>
        <v>0</v>
      </c>
      <c r="AI149" s="38"/>
    </row>
    <row r="150" spans="1:35" ht="21.75" customHeight="1">
      <c r="A150" s="32" t="s">
        <v>485</v>
      </c>
      <c r="B150" s="322" t="s">
        <v>327</v>
      </c>
      <c r="C150" s="27"/>
      <c r="D150" s="27"/>
      <c r="E150" s="159">
        <f t="shared" si="33"/>
        <v>0</v>
      </c>
      <c r="F150" s="3" t="s">
        <v>315</v>
      </c>
      <c r="G150" s="3"/>
      <c r="H150" s="3"/>
      <c r="I150" s="3"/>
      <c r="J150" s="3"/>
      <c r="K150" s="3"/>
      <c r="L150" s="3"/>
      <c r="M150" s="3"/>
      <c r="N150" s="3"/>
      <c r="O150" s="66"/>
      <c r="P150" s="75">
        <f t="shared" si="32"/>
        <v>0</v>
      </c>
      <c r="Q150" s="38"/>
      <c r="R150" s="38"/>
      <c r="S150" s="20" t="s">
        <v>485</v>
      </c>
      <c r="T150" s="322" t="s">
        <v>327</v>
      </c>
      <c r="U150" s="3"/>
      <c r="V150" s="3"/>
      <c r="W150" s="244">
        <f t="shared" si="34"/>
        <v>0</v>
      </c>
      <c r="X150" s="3" t="s">
        <v>315</v>
      </c>
      <c r="Y150" s="3"/>
      <c r="Z150" s="3"/>
      <c r="AA150" s="3"/>
      <c r="AB150" s="3"/>
      <c r="AC150" s="3"/>
      <c r="AD150" s="3"/>
      <c r="AE150" s="3"/>
      <c r="AF150" s="3"/>
      <c r="AG150" s="66"/>
      <c r="AH150" s="76">
        <f t="shared" si="28"/>
        <v>0</v>
      </c>
      <c r="AI150" s="38"/>
    </row>
    <row r="151" spans="1:35" ht="21.75" customHeight="1">
      <c r="A151" s="32" t="s">
        <v>333</v>
      </c>
      <c r="B151" s="3"/>
      <c r="C151" s="27"/>
      <c r="D151" s="27"/>
      <c r="E151" s="159">
        <f t="shared" si="33"/>
        <v>0</v>
      </c>
      <c r="F151" s="3" t="s">
        <v>315</v>
      </c>
      <c r="G151" s="3"/>
      <c r="H151" s="3"/>
      <c r="I151" s="3"/>
      <c r="J151" s="3"/>
      <c r="K151" s="3"/>
      <c r="L151" s="3"/>
      <c r="M151" s="3"/>
      <c r="N151" s="3"/>
      <c r="O151" s="66"/>
      <c r="P151" s="75">
        <f t="shared" si="32"/>
        <v>0</v>
      </c>
      <c r="Q151" s="38"/>
      <c r="R151" s="38"/>
      <c r="S151" s="20" t="s">
        <v>333</v>
      </c>
      <c r="T151" s="3"/>
      <c r="U151" s="3"/>
      <c r="V151" s="3"/>
      <c r="W151" s="244">
        <f t="shared" si="34"/>
        <v>0</v>
      </c>
      <c r="X151" s="3" t="s">
        <v>315</v>
      </c>
      <c r="Y151" s="3"/>
      <c r="Z151" s="3"/>
      <c r="AA151" s="3"/>
      <c r="AB151" s="3"/>
      <c r="AC151" s="3"/>
      <c r="AD151" s="3"/>
      <c r="AE151" s="3"/>
      <c r="AF151" s="3"/>
      <c r="AG151" s="66"/>
      <c r="AH151" s="76">
        <f t="shared" si="28"/>
        <v>0</v>
      </c>
      <c r="AI151" s="38"/>
    </row>
    <row r="152" spans="1:35" ht="21.75" customHeight="1">
      <c r="A152" s="32" t="s">
        <v>334</v>
      </c>
      <c r="B152" s="3"/>
      <c r="C152" s="27"/>
      <c r="D152" s="27"/>
      <c r="E152" s="159">
        <f>+D152+C152</f>
        <v>0</v>
      </c>
      <c r="F152" s="3" t="s">
        <v>315</v>
      </c>
      <c r="G152" s="3"/>
      <c r="H152" s="3"/>
      <c r="I152" s="3"/>
      <c r="J152" s="3"/>
      <c r="K152" s="3"/>
      <c r="L152" s="3"/>
      <c r="M152" s="3"/>
      <c r="N152" s="3"/>
      <c r="O152" s="66"/>
      <c r="P152" s="75">
        <f t="shared" si="32"/>
        <v>0</v>
      </c>
      <c r="Q152" s="38"/>
      <c r="R152" s="38"/>
      <c r="S152" s="20" t="s">
        <v>334</v>
      </c>
      <c r="T152" s="3"/>
      <c r="U152" s="3"/>
      <c r="V152" s="3"/>
      <c r="W152" s="244">
        <f>+V152+U152</f>
        <v>0</v>
      </c>
      <c r="X152" s="3" t="s">
        <v>315</v>
      </c>
      <c r="Y152" s="3"/>
      <c r="Z152" s="3"/>
      <c r="AA152" s="3"/>
      <c r="AB152" s="3"/>
      <c r="AC152" s="3"/>
      <c r="AD152" s="3"/>
      <c r="AE152" s="3"/>
      <c r="AF152" s="3"/>
      <c r="AG152" s="66"/>
      <c r="AH152" s="76">
        <f t="shared" si="28"/>
        <v>0</v>
      </c>
      <c r="AI152" s="38"/>
    </row>
    <row r="153" spans="1:35" ht="21.75" customHeight="1">
      <c r="A153" s="32" t="s">
        <v>335</v>
      </c>
      <c r="B153" s="3"/>
      <c r="C153" s="27"/>
      <c r="D153" s="27"/>
      <c r="E153" s="159">
        <f t="shared" si="33"/>
        <v>0</v>
      </c>
      <c r="F153" s="3" t="s">
        <v>315</v>
      </c>
      <c r="G153" s="3"/>
      <c r="H153" s="3"/>
      <c r="I153" s="3"/>
      <c r="J153" s="3"/>
      <c r="K153" s="3"/>
      <c r="L153" s="3"/>
      <c r="M153" s="3"/>
      <c r="N153" s="3"/>
      <c r="O153" s="66"/>
      <c r="P153" s="75">
        <f t="shared" si="32"/>
        <v>0</v>
      </c>
      <c r="Q153" s="38"/>
      <c r="R153" s="38"/>
      <c r="S153" s="20" t="s">
        <v>335</v>
      </c>
      <c r="T153" s="3"/>
      <c r="U153" s="3"/>
      <c r="V153" s="3"/>
      <c r="W153" s="244">
        <f t="shared" ref="W153" si="40">+V153+U153</f>
        <v>0</v>
      </c>
      <c r="X153" s="3" t="s">
        <v>315</v>
      </c>
      <c r="Y153" s="3"/>
      <c r="Z153" s="3"/>
      <c r="AA153" s="3"/>
      <c r="AB153" s="3"/>
      <c r="AC153" s="3"/>
      <c r="AD153" s="3"/>
      <c r="AE153" s="3"/>
      <c r="AF153" s="3"/>
      <c r="AG153" s="66"/>
      <c r="AH153" s="76">
        <f t="shared" si="28"/>
        <v>0</v>
      </c>
      <c r="AI153" s="38"/>
    </row>
    <row r="154" spans="1:35" ht="21.75" customHeight="1">
      <c r="A154" s="32" t="s">
        <v>336</v>
      </c>
      <c r="B154" s="3"/>
      <c r="C154" s="27"/>
      <c r="D154" s="27"/>
      <c r="E154" s="159">
        <f>+D154+C154</f>
        <v>0</v>
      </c>
      <c r="F154" s="3" t="s">
        <v>315</v>
      </c>
      <c r="G154" s="3"/>
      <c r="H154" s="3"/>
      <c r="I154" s="3"/>
      <c r="J154" s="3"/>
      <c r="K154" s="3"/>
      <c r="L154" s="3"/>
      <c r="M154" s="3"/>
      <c r="N154" s="3"/>
      <c r="O154" s="66"/>
      <c r="P154" s="75">
        <f t="shared" si="32"/>
        <v>0</v>
      </c>
      <c r="Q154" s="38"/>
      <c r="R154" s="38"/>
      <c r="S154" s="20" t="s">
        <v>336</v>
      </c>
      <c r="T154" s="3"/>
      <c r="U154" s="3"/>
      <c r="V154" s="3"/>
      <c r="W154" s="244">
        <f>+V154+U154</f>
        <v>0</v>
      </c>
      <c r="X154" s="3" t="s">
        <v>315</v>
      </c>
      <c r="Y154" s="3"/>
      <c r="Z154" s="3"/>
      <c r="AA154" s="3"/>
      <c r="AB154" s="3"/>
      <c r="AC154" s="3"/>
      <c r="AD154" s="3"/>
      <c r="AE154" s="3"/>
      <c r="AF154" s="3"/>
      <c r="AG154" s="66"/>
      <c r="AH154" s="76">
        <f t="shared" si="28"/>
        <v>0</v>
      </c>
      <c r="AI154" s="38"/>
    </row>
    <row r="155" spans="1:35" ht="21.75" customHeight="1">
      <c r="A155" s="32" t="s">
        <v>337</v>
      </c>
      <c r="B155" s="3"/>
      <c r="C155" s="27"/>
      <c r="D155" s="27"/>
      <c r="E155" s="159">
        <f t="shared" si="33"/>
        <v>0</v>
      </c>
      <c r="F155" s="3" t="s">
        <v>315</v>
      </c>
      <c r="G155" s="3"/>
      <c r="H155" s="3"/>
      <c r="I155" s="3"/>
      <c r="J155" s="3"/>
      <c r="K155" s="3"/>
      <c r="L155" s="3"/>
      <c r="M155" s="3"/>
      <c r="N155" s="3"/>
      <c r="O155" s="66"/>
      <c r="P155" s="75">
        <f t="shared" si="32"/>
        <v>0</v>
      </c>
      <c r="Q155" s="38"/>
      <c r="R155" s="38"/>
      <c r="S155" s="20" t="s">
        <v>337</v>
      </c>
      <c r="T155" s="3"/>
      <c r="U155" s="3"/>
      <c r="V155" s="3"/>
      <c r="W155" s="244">
        <f t="shared" ref="W155:W156" si="41">+V155+U155</f>
        <v>0</v>
      </c>
      <c r="X155" s="3" t="s">
        <v>315</v>
      </c>
      <c r="Y155" s="3"/>
      <c r="Z155" s="3"/>
      <c r="AA155" s="3"/>
      <c r="AB155" s="3"/>
      <c r="AC155" s="3"/>
      <c r="AD155" s="3"/>
      <c r="AE155" s="3"/>
      <c r="AF155" s="3"/>
      <c r="AG155" s="66"/>
      <c r="AH155" s="76">
        <f t="shared" si="28"/>
        <v>0</v>
      </c>
      <c r="AI155" s="38"/>
    </row>
    <row r="156" spans="1:35" ht="21.75" customHeight="1">
      <c r="A156" s="32" t="s">
        <v>338</v>
      </c>
      <c r="B156" s="3"/>
      <c r="C156" s="27"/>
      <c r="D156" s="27"/>
      <c r="E156" s="159">
        <f t="shared" si="33"/>
        <v>0</v>
      </c>
      <c r="F156" s="3" t="s">
        <v>315</v>
      </c>
      <c r="G156" s="3"/>
      <c r="H156" s="3"/>
      <c r="I156" s="3"/>
      <c r="J156" s="3"/>
      <c r="K156" s="3"/>
      <c r="L156" s="3"/>
      <c r="M156" s="3"/>
      <c r="N156" s="3"/>
      <c r="O156" s="66"/>
      <c r="P156" s="75">
        <f t="shared" si="32"/>
        <v>0</v>
      </c>
      <c r="Q156" s="38"/>
      <c r="R156" s="38"/>
      <c r="S156" s="20" t="s">
        <v>338</v>
      </c>
      <c r="T156" s="3"/>
      <c r="U156" s="3"/>
      <c r="V156" s="3"/>
      <c r="W156" s="244">
        <f t="shared" si="41"/>
        <v>0</v>
      </c>
      <c r="X156" s="3" t="s">
        <v>315</v>
      </c>
      <c r="Y156" s="3"/>
      <c r="Z156" s="3"/>
      <c r="AA156" s="3"/>
      <c r="AB156" s="3"/>
      <c r="AC156" s="3"/>
      <c r="AD156" s="3"/>
      <c r="AE156" s="3"/>
      <c r="AF156" s="3"/>
      <c r="AG156" s="66"/>
      <c r="AH156" s="76">
        <f t="shared" si="28"/>
        <v>0</v>
      </c>
      <c r="AI156" s="38"/>
    </row>
    <row r="157" spans="1:35" ht="21.75" customHeight="1">
      <c r="A157" s="32" t="s">
        <v>339</v>
      </c>
      <c r="B157" s="3"/>
      <c r="C157" s="27"/>
      <c r="D157" s="27"/>
      <c r="E157" s="159">
        <f>+D157+C157</f>
        <v>0</v>
      </c>
      <c r="F157" s="3" t="s">
        <v>315</v>
      </c>
      <c r="G157" s="3"/>
      <c r="H157" s="3"/>
      <c r="I157" s="3"/>
      <c r="J157" s="3"/>
      <c r="K157" s="3"/>
      <c r="L157" s="3"/>
      <c r="M157" s="3"/>
      <c r="N157" s="3"/>
      <c r="O157" s="66"/>
      <c r="P157" s="75">
        <f t="shared" si="32"/>
        <v>0</v>
      </c>
      <c r="Q157" s="38"/>
      <c r="R157" s="38"/>
      <c r="S157" s="20" t="s">
        <v>339</v>
      </c>
      <c r="T157" s="3"/>
      <c r="U157" s="3"/>
      <c r="V157" s="3"/>
      <c r="W157" s="244">
        <f>+V157+U157</f>
        <v>0</v>
      </c>
      <c r="X157" s="3" t="s">
        <v>315</v>
      </c>
      <c r="Y157" s="3"/>
      <c r="Z157" s="3"/>
      <c r="AA157" s="3"/>
      <c r="AB157" s="3"/>
      <c r="AC157" s="3"/>
      <c r="AD157" s="3"/>
      <c r="AE157" s="3"/>
      <c r="AF157" s="3"/>
      <c r="AG157" s="66"/>
      <c r="AH157" s="76">
        <f t="shared" si="28"/>
        <v>0</v>
      </c>
      <c r="AI157" s="38"/>
    </row>
    <row r="158" spans="1:35" ht="21.75" customHeight="1">
      <c r="A158" s="32" t="s">
        <v>340</v>
      </c>
      <c r="B158" s="3"/>
      <c r="C158" s="27"/>
      <c r="D158" s="27"/>
      <c r="E158" s="159">
        <f t="shared" si="33"/>
        <v>0</v>
      </c>
      <c r="F158" s="3" t="s">
        <v>315</v>
      </c>
      <c r="G158" s="3"/>
      <c r="H158" s="3"/>
      <c r="I158" s="3"/>
      <c r="J158" s="3"/>
      <c r="K158" s="3"/>
      <c r="L158" s="3"/>
      <c r="M158" s="3"/>
      <c r="N158" s="3"/>
      <c r="O158" s="66"/>
      <c r="P158" s="75">
        <f t="shared" si="32"/>
        <v>0</v>
      </c>
      <c r="Q158" s="38"/>
      <c r="R158" s="38"/>
      <c r="S158" s="20" t="s">
        <v>340</v>
      </c>
      <c r="T158" s="3"/>
      <c r="U158" s="3"/>
      <c r="V158" s="3"/>
      <c r="W158" s="244">
        <f t="shared" ref="W158" si="42">+V158+U158</f>
        <v>0</v>
      </c>
      <c r="X158" s="3" t="s">
        <v>315</v>
      </c>
      <c r="Y158" s="3"/>
      <c r="Z158" s="3"/>
      <c r="AA158" s="3"/>
      <c r="AB158" s="3"/>
      <c r="AC158" s="3"/>
      <c r="AD158" s="3"/>
      <c r="AE158" s="3"/>
      <c r="AF158" s="3"/>
      <c r="AG158" s="66"/>
      <c r="AH158" s="76">
        <f t="shared" si="28"/>
        <v>0</v>
      </c>
      <c r="AI158" s="38"/>
    </row>
    <row r="159" spans="1:35" ht="21.75" customHeight="1">
      <c r="A159" s="32" t="s">
        <v>341</v>
      </c>
      <c r="B159" s="3"/>
      <c r="C159" s="27"/>
      <c r="D159" s="27"/>
      <c r="E159" s="159">
        <f>+D159+C159</f>
        <v>0</v>
      </c>
      <c r="F159" s="3" t="s">
        <v>315</v>
      </c>
      <c r="G159" s="3"/>
      <c r="H159" s="3"/>
      <c r="I159" s="3"/>
      <c r="J159" s="3"/>
      <c r="K159" s="3"/>
      <c r="L159" s="3"/>
      <c r="M159" s="3"/>
      <c r="N159" s="3"/>
      <c r="O159" s="66"/>
      <c r="P159" s="75">
        <f t="shared" si="32"/>
        <v>0</v>
      </c>
      <c r="Q159" s="38"/>
      <c r="R159" s="38"/>
      <c r="S159" s="20" t="s">
        <v>341</v>
      </c>
      <c r="T159" s="3"/>
      <c r="U159" s="3"/>
      <c r="V159" s="3"/>
      <c r="W159" s="244">
        <f>+V159+U159</f>
        <v>0</v>
      </c>
      <c r="X159" s="3" t="s">
        <v>315</v>
      </c>
      <c r="Y159" s="3"/>
      <c r="Z159" s="3"/>
      <c r="AA159" s="3"/>
      <c r="AB159" s="3"/>
      <c r="AC159" s="3"/>
      <c r="AD159" s="3"/>
      <c r="AE159" s="3"/>
      <c r="AF159" s="3"/>
      <c r="AG159" s="66"/>
      <c r="AH159" s="76">
        <f t="shared" si="28"/>
        <v>0</v>
      </c>
      <c r="AI159" s="38"/>
    </row>
    <row r="160" spans="1:35" ht="21.75" customHeight="1">
      <c r="A160" s="32" t="s">
        <v>342</v>
      </c>
      <c r="B160" s="3"/>
      <c r="C160" s="27"/>
      <c r="D160" s="27"/>
      <c r="E160" s="159">
        <f t="shared" si="33"/>
        <v>0</v>
      </c>
      <c r="F160" s="3" t="s">
        <v>315</v>
      </c>
      <c r="G160" s="3"/>
      <c r="H160" s="3"/>
      <c r="I160" s="3"/>
      <c r="J160" s="3"/>
      <c r="K160" s="3"/>
      <c r="L160" s="3"/>
      <c r="M160" s="3"/>
      <c r="N160" s="3"/>
      <c r="O160" s="66"/>
      <c r="P160" s="75">
        <f t="shared" si="32"/>
        <v>0</v>
      </c>
      <c r="Q160" s="38"/>
      <c r="R160" s="38"/>
      <c r="S160" s="20" t="s">
        <v>342</v>
      </c>
      <c r="T160" s="3"/>
      <c r="U160" s="3"/>
      <c r="V160" s="3"/>
      <c r="W160" s="244">
        <f t="shared" ref="W160" si="43">+V160+U160</f>
        <v>0</v>
      </c>
      <c r="X160" s="3" t="s">
        <v>315</v>
      </c>
      <c r="Y160" s="3"/>
      <c r="Z160" s="3"/>
      <c r="AA160" s="3"/>
      <c r="AB160" s="3"/>
      <c r="AC160" s="3"/>
      <c r="AD160" s="3"/>
      <c r="AE160" s="3"/>
      <c r="AF160" s="3"/>
      <c r="AG160" s="66"/>
      <c r="AH160" s="76">
        <f t="shared" si="28"/>
        <v>0</v>
      </c>
      <c r="AI160" s="38"/>
    </row>
    <row r="161" spans="1:35" ht="21.75" customHeight="1">
      <c r="A161" s="32" t="s">
        <v>702</v>
      </c>
      <c r="B161" s="23" t="s">
        <v>313</v>
      </c>
      <c r="C161" s="322"/>
      <c r="D161" s="23" t="s">
        <v>372</v>
      </c>
      <c r="E161" s="159">
        <f>+C161</f>
        <v>0</v>
      </c>
      <c r="F161" s="3" t="s">
        <v>315</v>
      </c>
      <c r="G161" s="3"/>
      <c r="H161" s="3"/>
      <c r="I161" s="3"/>
      <c r="J161" s="3"/>
      <c r="K161" s="3"/>
      <c r="L161" s="3"/>
      <c r="M161" s="3"/>
      <c r="N161" s="3"/>
      <c r="O161" s="66"/>
      <c r="P161" s="75">
        <f t="shared" si="32"/>
        <v>0</v>
      </c>
      <c r="Q161" s="38"/>
      <c r="R161" s="38"/>
      <c r="S161" s="20" t="str">
        <f>+A161</f>
        <v>Produzione da FER (biogas ecc.)</v>
      </c>
      <c r="T161" s="151" t="s">
        <v>313</v>
      </c>
      <c r="U161" s="322"/>
      <c r="V161" s="151" t="s">
        <v>372</v>
      </c>
      <c r="W161" s="244">
        <f>+U161</f>
        <v>0</v>
      </c>
      <c r="X161" s="3" t="s">
        <v>315</v>
      </c>
      <c r="Y161" s="3"/>
      <c r="Z161" s="3"/>
      <c r="AA161" s="3"/>
      <c r="AB161" s="3"/>
      <c r="AC161" s="3"/>
      <c r="AD161" s="3"/>
      <c r="AE161" s="3"/>
      <c r="AF161" s="3"/>
      <c r="AG161" s="66"/>
      <c r="AH161" s="76">
        <f t="shared" si="28"/>
        <v>0</v>
      </c>
      <c r="AI161" s="38"/>
    </row>
    <row r="162" spans="1:35" ht="21" customHeight="1">
      <c r="A162" s="32" t="s">
        <v>0</v>
      </c>
      <c r="B162" s="3"/>
      <c r="C162" s="27"/>
      <c r="D162" s="27"/>
      <c r="E162" s="159">
        <f t="shared" si="33"/>
        <v>0</v>
      </c>
      <c r="F162" s="3" t="s">
        <v>315</v>
      </c>
      <c r="G162" s="3"/>
      <c r="H162" s="3"/>
      <c r="I162" s="3"/>
      <c r="J162" s="3"/>
      <c r="K162" s="3"/>
      <c r="L162" s="3"/>
      <c r="M162" s="3"/>
      <c r="N162" s="3"/>
      <c r="O162" s="66"/>
      <c r="P162" s="75">
        <f t="shared" si="32"/>
        <v>0</v>
      </c>
      <c r="Q162" s="38"/>
      <c r="R162" s="38"/>
      <c r="S162" s="20" t="s">
        <v>0</v>
      </c>
      <c r="T162" s="3"/>
      <c r="U162" s="27"/>
      <c r="V162" s="27"/>
      <c r="W162" s="244">
        <f t="shared" ref="W162" si="44">+V162+U162</f>
        <v>0</v>
      </c>
      <c r="X162" s="3" t="s">
        <v>315</v>
      </c>
      <c r="Y162" s="3"/>
      <c r="Z162" s="3"/>
      <c r="AA162" s="3"/>
      <c r="AB162" s="3"/>
      <c r="AC162" s="3"/>
      <c r="AD162" s="3"/>
      <c r="AE162" s="3"/>
      <c r="AF162" s="3"/>
      <c r="AG162" s="66"/>
      <c r="AH162" s="76">
        <f t="shared" si="28"/>
        <v>0</v>
      </c>
      <c r="AI162" s="38"/>
    </row>
    <row r="163" spans="1:35" ht="18.75" customHeight="1">
      <c r="A163" s="662" t="s">
        <v>396</v>
      </c>
      <c r="B163" s="662"/>
      <c r="C163" s="662"/>
      <c r="D163" s="662"/>
      <c r="E163" s="662"/>
      <c r="F163" s="662"/>
      <c r="G163" s="662"/>
      <c r="H163" s="662"/>
      <c r="I163" s="662"/>
      <c r="J163" s="662"/>
      <c r="K163" s="662"/>
      <c r="L163" s="662"/>
      <c r="M163" s="662"/>
      <c r="N163" s="135">
        <f>SUM(N140:N162)</f>
        <v>0</v>
      </c>
      <c r="O163" s="134" t="s">
        <v>313</v>
      </c>
      <c r="P163" s="380">
        <f>SUM(P140:P162)</f>
        <v>0</v>
      </c>
      <c r="Q163" s="38"/>
      <c r="R163" s="38"/>
      <c r="S163" s="651" t="s">
        <v>396</v>
      </c>
      <c r="T163" s="651"/>
      <c r="U163" s="651"/>
      <c r="V163" s="651"/>
      <c r="W163" s="651"/>
      <c r="X163" s="651"/>
      <c r="Y163" s="651"/>
      <c r="Z163" s="651"/>
      <c r="AA163" s="651"/>
      <c r="AB163" s="651"/>
      <c r="AC163" s="651"/>
      <c r="AD163" s="651"/>
      <c r="AE163" s="651"/>
      <c r="AF163" s="218">
        <f>SUM(AF140:AF162)</f>
        <v>0</v>
      </c>
      <c r="AG163" s="217" t="s">
        <v>313</v>
      </c>
      <c r="AH163" s="381">
        <f>SUM(AH140:AH162)</f>
        <v>0</v>
      </c>
      <c r="AI163" s="38"/>
    </row>
    <row r="164" spans="1:35">
      <c r="J164" s="38"/>
      <c r="K164" s="38"/>
      <c r="L164" s="38"/>
      <c r="M164" s="38"/>
      <c r="N164" s="38"/>
      <c r="O164" s="38"/>
      <c r="P164" s="38"/>
      <c r="Q164" s="38"/>
      <c r="R164" s="38"/>
      <c r="AB164" s="38"/>
      <c r="AC164" s="38"/>
      <c r="AD164" s="38"/>
      <c r="AE164" s="38"/>
      <c r="AF164" s="38"/>
      <c r="AG164" s="38"/>
      <c r="AH164" s="38"/>
      <c r="AI164" s="38"/>
    </row>
    <row r="165" spans="1:35" ht="18.75" customHeight="1">
      <c r="A165" s="136" t="s">
        <v>402</v>
      </c>
      <c r="B165" s="137"/>
      <c r="C165" s="137"/>
      <c r="D165" s="137"/>
      <c r="E165" s="137"/>
      <c r="F165" s="137"/>
      <c r="G165" s="137"/>
      <c r="H165" s="137"/>
      <c r="I165" s="137"/>
      <c r="J165" s="138"/>
      <c r="K165" s="38"/>
      <c r="L165" s="38"/>
      <c r="M165" s="38"/>
      <c r="N165" s="38"/>
      <c r="O165" s="38"/>
      <c r="P165" s="38"/>
      <c r="Q165" s="38"/>
      <c r="R165" s="38"/>
      <c r="S165" s="219" t="s">
        <v>402</v>
      </c>
      <c r="T165" s="220"/>
      <c r="U165" s="220"/>
      <c r="V165" s="220"/>
      <c r="W165" s="220"/>
      <c r="X165" s="220"/>
      <c r="Y165" s="220"/>
      <c r="Z165" s="220"/>
      <c r="AA165" s="220"/>
      <c r="AB165" s="221"/>
      <c r="AC165" s="38"/>
      <c r="AD165" s="38"/>
      <c r="AE165" s="38"/>
      <c r="AF165" s="38"/>
      <c r="AG165" s="38"/>
      <c r="AH165" s="38"/>
      <c r="AI165" s="38"/>
    </row>
    <row r="166" spans="1:35" ht="21.75" customHeight="1">
      <c r="A166" s="475" t="s">
        <v>406</v>
      </c>
      <c r="B166" s="475"/>
      <c r="C166" s="475"/>
      <c r="D166" s="475"/>
      <c r="E166" s="475"/>
      <c r="F166" s="475"/>
      <c r="G166" s="475"/>
      <c r="H166" s="475"/>
      <c r="I166" s="475"/>
      <c r="J166" s="475"/>
      <c r="K166" s="91"/>
      <c r="L166" s="85"/>
      <c r="M166" s="85"/>
      <c r="N166" s="85"/>
      <c r="O166" s="85"/>
      <c r="P166" s="85"/>
      <c r="Q166" s="38"/>
      <c r="R166" s="38"/>
      <c r="S166" s="476" t="s">
        <v>406</v>
      </c>
      <c r="T166" s="476"/>
      <c r="U166" s="476"/>
      <c r="V166" s="476"/>
      <c r="W166" s="476"/>
      <c r="X166" s="476"/>
      <c r="Y166" s="476"/>
      <c r="Z166" s="476"/>
      <c r="AA166" s="476"/>
      <c r="AB166" s="476"/>
      <c r="AC166" s="91"/>
      <c r="AD166" s="85"/>
      <c r="AE166" s="85"/>
      <c r="AF166" s="85"/>
      <c r="AG166" s="85"/>
      <c r="AH166" s="85"/>
      <c r="AI166" s="38"/>
    </row>
    <row r="167" spans="1:35" ht="15" customHeight="1">
      <c r="A167" s="660" t="s">
        <v>54</v>
      </c>
      <c r="B167" s="660" t="s">
        <v>68</v>
      </c>
      <c r="C167" s="661" t="s">
        <v>97</v>
      </c>
      <c r="D167" s="309" t="s">
        <v>98</v>
      </c>
      <c r="E167" s="660" t="s">
        <v>57</v>
      </c>
      <c r="F167" s="660"/>
      <c r="G167" s="660"/>
      <c r="H167" s="660" t="s">
        <v>61</v>
      </c>
      <c r="I167" s="660"/>
      <c r="J167" s="661" t="s">
        <v>397</v>
      </c>
      <c r="K167" s="91"/>
      <c r="L167" s="38"/>
      <c r="M167" s="38"/>
      <c r="N167" s="38"/>
      <c r="O167" s="38"/>
      <c r="P167" s="38"/>
      <c r="Q167" s="38"/>
      <c r="R167" s="38"/>
      <c r="S167" s="650" t="s">
        <v>54</v>
      </c>
      <c r="T167" s="650" t="s">
        <v>68</v>
      </c>
      <c r="U167" s="652" t="s">
        <v>97</v>
      </c>
      <c r="V167" s="308" t="s">
        <v>98</v>
      </c>
      <c r="W167" s="650" t="s">
        <v>57</v>
      </c>
      <c r="X167" s="650"/>
      <c r="Y167" s="650"/>
      <c r="Z167" s="650" t="s">
        <v>61</v>
      </c>
      <c r="AA167" s="650"/>
      <c r="AB167" s="652" t="s">
        <v>397</v>
      </c>
      <c r="AC167" s="91"/>
      <c r="AD167" s="38"/>
      <c r="AE167" s="38"/>
      <c r="AF167" s="38"/>
      <c r="AG167" s="38"/>
      <c r="AH167" s="38"/>
      <c r="AI167" s="38"/>
    </row>
    <row r="168" spans="1:35">
      <c r="A168" s="660"/>
      <c r="B168" s="660"/>
      <c r="C168" s="661"/>
      <c r="D168" s="309"/>
      <c r="E168" s="309" t="s">
        <v>58</v>
      </c>
      <c r="F168" s="309" t="s">
        <v>89</v>
      </c>
      <c r="G168" s="309" t="s">
        <v>78</v>
      </c>
      <c r="H168" s="660"/>
      <c r="I168" s="660"/>
      <c r="J168" s="661"/>
      <c r="K168" s="91"/>
      <c r="L168" s="38"/>
      <c r="M168" s="38"/>
      <c r="N168" s="38"/>
      <c r="O168" s="38"/>
      <c r="P168" s="38"/>
      <c r="Q168" s="38"/>
      <c r="R168" s="38"/>
      <c r="S168" s="650"/>
      <c r="T168" s="650"/>
      <c r="U168" s="652"/>
      <c r="V168" s="308"/>
      <c r="W168" s="308" t="s">
        <v>58</v>
      </c>
      <c r="X168" s="308" t="s">
        <v>89</v>
      </c>
      <c r="Y168" s="308" t="s">
        <v>78</v>
      </c>
      <c r="Z168" s="650"/>
      <c r="AA168" s="650"/>
      <c r="AB168" s="652"/>
      <c r="AC168" s="91"/>
      <c r="AD168" s="38"/>
      <c r="AE168" s="38"/>
      <c r="AF168" s="38"/>
      <c r="AG168" s="38"/>
      <c r="AH168" s="38"/>
      <c r="AI168" s="38"/>
    </row>
    <row r="169" spans="1:35">
      <c r="A169" s="385"/>
      <c r="B169" s="1"/>
      <c r="C169" s="1"/>
      <c r="D169" s="1"/>
      <c r="E169" s="1"/>
      <c r="F169" s="1"/>
      <c r="G169" s="1"/>
      <c r="H169" s="1" t="s">
        <v>99</v>
      </c>
      <c r="I169" s="12" t="s">
        <v>100</v>
      </c>
      <c r="J169" s="386"/>
      <c r="K169" s="91"/>
      <c r="L169" s="38"/>
      <c r="M169" s="38"/>
      <c r="N169" s="38"/>
      <c r="O169" s="38"/>
      <c r="P169" s="38"/>
      <c r="Q169" s="38"/>
      <c r="R169" s="38"/>
      <c r="S169" s="385"/>
      <c r="T169" s="161"/>
      <c r="U169" s="161"/>
      <c r="V169" s="161"/>
      <c r="W169" s="161"/>
      <c r="X169" s="161"/>
      <c r="Y169" s="161"/>
      <c r="Z169" s="1" t="s">
        <v>99</v>
      </c>
      <c r="AA169" s="12" t="s">
        <v>100</v>
      </c>
      <c r="AB169" s="140"/>
      <c r="AC169" s="91"/>
      <c r="AD169" s="38"/>
      <c r="AE169" s="38"/>
      <c r="AF169" s="38"/>
      <c r="AG169" s="38"/>
      <c r="AH169" s="38"/>
      <c r="AI169" s="38"/>
    </row>
    <row r="170" spans="1:35">
      <c r="A170" s="385"/>
      <c r="B170" s="1"/>
      <c r="C170" s="1"/>
      <c r="D170" s="1"/>
      <c r="E170" s="1"/>
      <c r="F170" s="1"/>
      <c r="G170" s="1"/>
      <c r="H170" s="1" t="s">
        <v>99</v>
      </c>
      <c r="I170" s="12" t="s">
        <v>100</v>
      </c>
      <c r="J170" s="386"/>
      <c r="K170" s="91"/>
      <c r="L170" s="38"/>
      <c r="M170" s="38"/>
      <c r="N170" s="38"/>
      <c r="O170" s="38"/>
      <c r="P170" s="38"/>
      <c r="Q170" s="38"/>
      <c r="R170" s="38"/>
      <c r="S170" s="385"/>
      <c r="T170" s="161"/>
      <c r="U170" s="161"/>
      <c r="V170" s="161"/>
      <c r="W170" s="161"/>
      <c r="X170" s="161"/>
      <c r="Y170" s="161"/>
      <c r="Z170" s="1" t="s">
        <v>99</v>
      </c>
      <c r="AA170" s="12" t="s">
        <v>100</v>
      </c>
      <c r="AB170" s="140"/>
      <c r="AC170" s="91"/>
      <c r="AD170" s="38"/>
      <c r="AE170" s="38"/>
      <c r="AF170" s="38"/>
      <c r="AG170" s="38"/>
      <c r="AH170" s="38"/>
      <c r="AI170" s="38"/>
    </row>
    <row r="171" spans="1:35">
      <c r="A171" s="385"/>
      <c r="B171" s="1"/>
      <c r="C171" s="1"/>
      <c r="D171" s="1"/>
      <c r="E171" s="1"/>
      <c r="F171" s="1"/>
      <c r="G171" s="1"/>
      <c r="H171" s="1" t="s">
        <v>99</v>
      </c>
      <c r="I171" s="12" t="s">
        <v>100</v>
      </c>
      <c r="J171" s="386"/>
      <c r="K171" s="38"/>
      <c r="L171" s="38"/>
      <c r="M171" s="38"/>
      <c r="N171" s="38"/>
      <c r="O171" s="38"/>
      <c r="P171" s="38"/>
      <c r="Q171" s="38"/>
      <c r="R171" s="38"/>
      <c r="S171" s="385"/>
      <c r="T171" s="161"/>
      <c r="U171" s="161"/>
      <c r="V171" s="161"/>
      <c r="W171" s="161"/>
      <c r="X171" s="161"/>
      <c r="Y171" s="161"/>
      <c r="Z171" s="1" t="s">
        <v>99</v>
      </c>
      <c r="AA171" s="12" t="s">
        <v>100</v>
      </c>
      <c r="AB171" s="140"/>
      <c r="AC171" s="38"/>
      <c r="AD171" s="38"/>
      <c r="AE171" s="38"/>
      <c r="AF171" s="38"/>
      <c r="AG171" s="38"/>
      <c r="AH171" s="38"/>
      <c r="AI171" s="38"/>
    </row>
    <row r="172" spans="1:35">
      <c r="A172" s="385"/>
      <c r="B172" s="1"/>
      <c r="C172" s="1"/>
      <c r="D172" s="1"/>
      <c r="E172" s="1"/>
      <c r="F172" s="1"/>
      <c r="G172" s="1"/>
      <c r="H172" s="1" t="s">
        <v>99</v>
      </c>
      <c r="I172" s="12" t="s">
        <v>100</v>
      </c>
      <c r="J172" s="386"/>
      <c r="K172" s="38"/>
      <c r="L172" s="38"/>
      <c r="M172" s="38"/>
      <c r="N172" s="38"/>
      <c r="O172" s="38"/>
      <c r="P172" s="38"/>
      <c r="Q172" s="38"/>
      <c r="R172" s="38"/>
      <c r="S172" s="385"/>
      <c r="T172" s="161"/>
      <c r="U172" s="161"/>
      <c r="V172" s="161"/>
      <c r="W172" s="161"/>
      <c r="X172" s="161"/>
      <c r="Y172" s="161"/>
      <c r="Z172" s="1" t="s">
        <v>99</v>
      </c>
      <c r="AA172" s="12" t="s">
        <v>100</v>
      </c>
      <c r="AB172" s="140"/>
      <c r="AC172" s="38"/>
      <c r="AD172" s="38"/>
      <c r="AE172" s="38"/>
      <c r="AF172" s="38"/>
      <c r="AG172" s="38"/>
      <c r="AH172" s="38"/>
      <c r="AI172" s="38"/>
    </row>
    <row r="173" spans="1:35">
      <c r="A173" s="385"/>
      <c r="B173" s="1"/>
      <c r="C173" s="1"/>
      <c r="D173" s="1"/>
      <c r="E173" s="1"/>
      <c r="F173" s="1"/>
      <c r="G173" s="1"/>
      <c r="H173" s="1" t="s">
        <v>99</v>
      </c>
      <c r="I173" s="12" t="s">
        <v>100</v>
      </c>
      <c r="J173" s="386"/>
      <c r="K173" s="38"/>
      <c r="L173" s="38"/>
      <c r="M173" s="38"/>
      <c r="N173" s="38"/>
      <c r="O173" s="38"/>
      <c r="P173" s="38"/>
      <c r="Q173" s="38"/>
      <c r="R173" s="38"/>
      <c r="S173" s="385"/>
      <c r="T173" s="161"/>
      <c r="U173" s="161"/>
      <c r="V173" s="161"/>
      <c r="W173" s="161"/>
      <c r="X173" s="161"/>
      <c r="Y173" s="161"/>
      <c r="Z173" s="1" t="s">
        <v>99</v>
      </c>
      <c r="AA173" s="12" t="s">
        <v>100</v>
      </c>
      <c r="AB173" s="140"/>
      <c r="AC173" s="38"/>
      <c r="AD173" s="38"/>
      <c r="AE173" s="38"/>
      <c r="AF173" s="38"/>
      <c r="AG173" s="38"/>
      <c r="AH173" s="38"/>
      <c r="AI173" s="38"/>
    </row>
    <row r="174" spans="1:35" ht="18.75" customHeight="1">
      <c r="A174" s="657" t="s">
        <v>544</v>
      </c>
      <c r="B174" s="658"/>
      <c r="C174" s="658"/>
      <c r="D174" s="658"/>
      <c r="E174" s="658"/>
      <c r="F174" s="658"/>
      <c r="G174" s="658"/>
      <c r="H174" s="658"/>
      <c r="I174" s="659"/>
      <c r="J174" s="139"/>
      <c r="K174" s="38"/>
      <c r="L174" s="38"/>
      <c r="M174" s="38"/>
      <c r="N174" s="38"/>
      <c r="O174" s="38"/>
      <c r="P174" s="38"/>
      <c r="Q174" s="38"/>
      <c r="R174" s="38"/>
      <c r="S174" s="663" t="s">
        <v>544</v>
      </c>
      <c r="T174" s="664"/>
      <c r="U174" s="664"/>
      <c r="V174" s="664"/>
      <c r="W174" s="664"/>
      <c r="X174" s="664"/>
      <c r="Y174" s="664"/>
      <c r="Z174" s="664"/>
      <c r="AA174" s="665"/>
      <c r="AB174" s="216"/>
      <c r="AC174" s="38"/>
      <c r="AD174" s="38"/>
      <c r="AE174" s="38"/>
      <c r="AF174" s="38"/>
      <c r="AG174" s="38"/>
      <c r="AH174" s="38"/>
      <c r="AI174" s="38"/>
    </row>
    <row r="175" spans="1:3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row>
    <row r="176" spans="1:3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row>
    <row r="177" spans="1:3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row>
    <row r="178" spans="1:3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row>
    <row r="179" spans="1:3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row>
    <row r="180" spans="1:3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row>
    <row r="181" spans="1:3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row>
    <row r="182" spans="1:3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row>
    <row r="183" spans="1:3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row>
    <row r="184" spans="1:3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row>
    <row r="185" spans="1:3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row>
  </sheetData>
  <mergeCells count="362">
    <mergeCell ref="A98:Q98"/>
    <mergeCell ref="S66:AI66"/>
    <mergeCell ref="S68:AI68"/>
    <mergeCell ref="A66:Q66"/>
    <mergeCell ref="A67:Q67"/>
    <mergeCell ref="A68:Q68"/>
    <mergeCell ref="AB121:AB129"/>
    <mergeCell ref="AC121:AC129"/>
    <mergeCell ref="AD121:AD129"/>
    <mergeCell ref="AE121:AF121"/>
    <mergeCell ref="AI121:AI129"/>
    <mergeCell ref="AE122:AF122"/>
    <mergeCell ref="AE123:AF123"/>
    <mergeCell ref="AE124:AF124"/>
    <mergeCell ref="AE125:AF125"/>
    <mergeCell ref="AE126:AF126"/>
    <mergeCell ref="AE127:AF127"/>
    <mergeCell ref="AE128:AF128"/>
    <mergeCell ref="S121:S129"/>
    <mergeCell ref="T121:T129"/>
    <mergeCell ref="U121:U129"/>
    <mergeCell ref="Z121:Z129"/>
    <mergeCell ref="AA121:AA129"/>
    <mergeCell ref="X112:X120"/>
    <mergeCell ref="Y112:Y120"/>
    <mergeCell ref="Z112:Z120"/>
    <mergeCell ref="AA112:AA120"/>
    <mergeCell ref="AE130:AG130"/>
    <mergeCell ref="S99:AI99"/>
    <mergeCell ref="AE103:AF103"/>
    <mergeCell ref="AI103:AI111"/>
    <mergeCell ref="AE105:AF105"/>
    <mergeCell ref="AE106:AF106"/>
    <mergeCell ref="AE107:AF107"/>
    <mergeCell ref="AE108:AF108"/>
    <mergeCell ref="AE109:AF109"/>
    <mergeCell ref="AE110:AF110"/>
    <mergeCell ref="AB112:AB120"/>
    <mergeCell ref="AC112:AC120"/>
    <mergeCell ref="AD112:AD120"/>
    <mergeCell ref="AE112:AF112"/>
    <mergeCell ref="AI112:AI120"/>
    <mergeCell ref="AE113:AF113"/>
    <mergeCell ref="AE114:AF114"/>
    <mergeCell ref="AE115:AF115"/>
    <mergeCell ref="AE116:AF116"/>
    <mergeCell ref="AE117:AF117"/>
    <mergeCell ref="AE118:AF118"/>
    <mergeCell ref="AE119:AF119"/>
    <mergeCell ref="M115:N115"/>
    <mergeCell ref="M116:N116"/>
    <mergeCell ref="M117:N117"/>
    <mergeCell ref="M130:O130"/>
    <mergeCell ref="U100:W100"/>
    <mergeCell ref="X100:X102"/>
    <mergeCell ref="Y100:Y101"/>
    <mergeCell ref="U101:U102"/>
    <mergeCell ref="V101:V102"/>
    <mergeCell ref="W101:W102"/>
    <mergeCell ref="S103:S111"/>
    <mergeCell ref="T103:T111"/>
    <mergeCell ref="U103:U111"/>
    <mergeCell ref="V103:V111"/>
    <mergeCell ref="W103:W111"/>
    <mergeCell ref="X103:X111"/>
    <mergeCell ref="Y103:Y111"/>
    <mergeCell ref="S112:S120"/>
    <mergeCell ref="T112:T120"/>
    <mergeCell ref="U112:U120"/>
    <mergeCell ref="V112:V120"/>
    <mergeCell ref="W112:W120"/>
    <mergeCell ref="V121:V129"/>
    <mergeCell ref="W121:W129"/>
    <mergeCell ref="AD35:AD47"/>
    <mergeCell ref="S132:AH132"/>
    <mergeCell ref="T133:T135"/>
    <mergeCell ref="U133:W133"/>
    <mergeCell ref="X133:X135"/>
    <mergeCell ref="Y133:Y135"/>
    <mergeCell ref="Z133:AC133"/>
    <mergeCell ref="AD133:AD135"/>
    <mergeCell ref="AE133:AE135"/>
    <mergeCell ref="AF133:AF135"/>
    <mergeCell ref="AB134:AB135"/>
    <mergeCell ref="AC134:AC135"/>
    <mergeCell ref="S133:S135"/>
    <mergeCell ref="S97:AC97"/>
    <mergeCell ref="T100:T102"/>
    <mergeCell ref="S64:X64"/>
    <mergeCell ref="Y64:Z64"/>
    <mergeCell ref="Z100:Z101"/>
    <mergeCell ref="AA100:AB102"/>
    <mergeCell ref="AC100:AD100"/>
    <mergeCell ref="AE100:AI100"/>
    <mergeCell ref="AE71:AE72"/>
    <mergeCell ref="Z72:Z73"/>
    <mergeCell ref="S9:AF9"/>
    <mergeCell ref="S10:AF10"/>
    <mergeCell ref="W11:W12"/>
    <mergeCell ref="AF11:AF12"/>
    <mergeCell ref="S30:W30"/>
    <mergeCell ref="S32:AD32"/>
    <mergeCell ref="V33:V34"/>
    <mergeCell ref="AD33:AD34"/>
    <mergeCell ref="V11:V12"/>
    <mergeCell ref="S11:S12"/>
    <mergeCell ref="T11:T12"/>
    <mergeCell ref="U11:U12"/>
    <mergeCell ref="S83:AA83"/>
    <mergeCell ref="T71:T72"/>
    <mergeCell ref="U71:U72"/>
    <mergeCell ref="AA71:AA72"/>
    <mergeCell ref="V71:V72"/>
    <mergeCell ref="X72:X73"/>
    <mergeCell ref="AB71:AB72"/>
    <mergeCell ref="AC71:AC72"/>
    <mergeCell ref="AD71:AD72"/>
    <mergeCell ref="S71:S73"/>
    <mergeCell ref="S174:AA174"/>
    <mergeCell ref="L33:L34"/>
    <mergeCell ref="A32:L32"/>
    <mergeCell ref="N11:N12"/>
    <mergeCell ref="A9:N9"/>
    <mergeCell ref="A10:N10"/>
    <mergeCell ref="A1:Q1"/>
    <mergeCell ref="S1:AI1"/>
    <mergeCell ref="Y72:Y73"/>
    <mergeCell ref="J134:J135"/>
    <mergeCell ref="K134:K135"/>
    <mergeCell ref="S100:S102"/>
    <mergeCell ref="AE90:AE91"/>
    <mergeCell ref="AF90:AF91"/>
    <mergeCell ref="X91:X92"/>
    <mergeCell ref="Y91:Y92"/>
    <mergeCell ref="AB91:AB92"/>
    <mergeCell ref="S90:S92"/>
    <mergeCell ref="U90:U91"/>
    <mergeCell ref="S69:AB69"/>
    <mergeCell ref="S70:AE70"/>
    <mergeCell ref="W71:W72"/>
    <mergeCell ref="X71:Z71"/>
    <mergeCell ref="V90:V91"/>
    <mergeCell ref="A174:I174"/>
    <mergeCell ref="A167:A168"/>
    <mergeCell ref="B167:B168"/>
    <mergeCell ref="C167:C168"/>
    <mergeCell ref="E167:G167"/>
    <mergeCell ref="H167:I168"/>
    <mergeCell ref="A163:M163"/>
    <mergeCell ref="J167:J168"/>
    <mergeCell ref="A166:J166"/>
    <mergeCell ref="W90:W91"/>
    <mergeCell ref="X90:Z90"/>
    <mergeCell ref="AA90:AA92"/>
    <mergeCell ref="AB90:AC90"/>
    <mergeCell ref="AG90:AG91"/>
    <mergeCell ref="Z91:Z92"/>
    <mergeCell ref="AC91:AC92"/>
    <mergeCell ref="AD90:AD91"/>
    <mergeCell ref="S167:S168"/>
    <mergeCell ref="T167:T168"/>
    <mergeCell ref="S163:AE163"/>
    <mergeCell ref="S166:AB166"/>
    <mergeCell ref="U167:U168"/>
    <mergeCell ref="W167:Y167"/>
    <mergeCell ref="Z167:AA168"/>
    <mergeCell ref="AB167:AB168"/>
    <mergeCell ref="Z103:Z111"/>
    <mergeCell ref="AA103:AA111"/>
    <mergeCell ref="AB103:AB111"/>
    <mergeCell ref="AC103:AC111"/>
    <mergeCell ref="AD103:AD111"/>
    <mergeCell ref="AE104:AF104"/>
    <mergeCell ref="X121:X129"/>
    <mergeCell ref="Y121:Y129"/>
    <mergeCell ref="AE101:AF102"/>
    <mergeCell ref="N13:N29"/>
    <mergeCell ref="S51:S52"/>
    <mergeCell ref="S33:S34"/>
    <mergeCell ref="T33:T34"/>
    <mergeCell ref="U33:U34"/>
    <mergeCell ref="Y62:Z62"/>
    <mergeCell ref="S63:X63"/>
    <mergeCell ref="Y63:Z63"/>
    <mergeCell ref="Y61:Z61"/>
    <mergeCell ref="S62:X62"/>
    <mergeCell ref="S48:V48"/>
    <mergeCell ref="S50:AC50"/>
    <mergeCell ref="T51:T52"/>
    <mergeCell ref="AC51:AC52"/>
    <mergeCell ref="S59:T59"/>
    <mergeCell ref="S61:X61"/>
    <mergeCell ref="S85:AB85"/>
    <mergeCell ref="T86:U86"/>
    <mergeCell ref="Z86:AB86"/>
    <mergeCell ref="T87:U87"/>
    <mergeCell ref="Z87:AB87"/>
    <mergeCell ref="S89:AG89"/>
    <mergeCell ref="T90:T92"/>
    <mergeCell ref="A63:F63"/>
    <mergeCell ref="A62:F62"/>
    <mergeCell ref="A61:F61"/>
    <mergeCell ref="G63:H63"/>
    <mergeCell ref="G62:H62"/>
    <mergeCell ref="G61:H61"/>
    <mergeCell ref="E11:E12"/>
    <mergeCell ref="D11:D12"/>
    <mergeCell ref="C11:C12"/>
    <mergeCell ref="B11:B12"/>
    <mergeCell ref="A11:A12"/>
    <mergeCell ref="A51:A52"/>
    <mergeCell ref="B51:B52"/>
    <mergeCell ref="D33:D34"/>
    <mergeCell ref="C33:C34"/>
    <mergeCell ref="B33:B34"/>
    <mergeCell ref="A33:A34"/>
    <mergeCell ref="A50:K50"/>
    <mergeCell ref="K51:K52"/>
    <mergeCell ref="A64:F64"/>
    <mergeCell ref="G64:H64"/>
    <mergeCell ref="F133:F135"/>
    <mergeCell ref="L133:L135"/>
    <mergeCell ref="A133:A135"/>
    <mergeCell ref="A132:P132"/>
    <mergeCell ref="B133:B135"/>
    <mergeCell ref="C133:E133"/>
    <mergeCell ref="N133:N135"/>
    <mergeCell ref="K71:K72"/>
    <mergeCell ref="L71:L72"/>
    <mergeCell ref="N90:N91"/>
    <mergeCell ref="A97:K97"/>
    <mergeCell ref="F90:H90"/>
    <mergeCell ref="I90:I92"/>
    <mergeCell ref="J90:K90"/>
    <mergeCell ref="F72:F73"/>
    <mergeCell ref="G72:G73"/>
    <mergeCell ref="E71:E72"/>
    <mergeCell ref="A70:M70"/>
    <mergeCell ref="M133:M135"/>
    <mergeCell ref="A69:J69"/>
    <mergeCell ref="C101:C102"/>
    <mergeCell ref="D101:D102"/>
    <mergeCell ref="F91:F92"/>
    <mergeCell ref="G91:G92"/>
    <mergeCell ref="H91:H92"/>
    <mergeCell ref="J91:J92"/>
    <mergeCell ref="K91:K92"/>
    <mergeCell ref="H134:H135"/>
    <mergeCell ref="I134:I135"/>
    <mergeCell ref="M127:N127"/>
    <mergeCell ref="M126:N126"/>
    <mergeCell ref="F100:F102"/>
    <mergeCell ref="M107:N107"/>
    <mergeCell ref="M106:N106"/>
    <mergeCell ref="M105:N105"/>
    <mergeCell ref="M104:N104"/>
    <mergeCell ref="M125:N125"/>
    <mergeCell ref="J112:J120"/>
    <mergeCell ref="M100:Q100"/>
    <mergeCell ref="F121:F129"/>
    <mergeCell ref="G121:G129"/>
    <mergeCell ref="H121:H129"/>
    <mergeCell ref="I121:I129"/>
    <mergeCell ref="J121:J129"/>
    <mergeCell ref="K121:K129"/>
    <mergeCell ref="L121:L129"/>
    <mergeCell ref="A90:A92"/>
    <mergeCell ref="B90:B92"/>
    <mergeCell ref="C90:C91"/>
    <mergeCell ref="D90:D91"/>
    <mergeCell ref="E90:E91"/>
    <mergeCell ref="A130:J130"/>
    <mergeCell ref="A103:A111"/>
    <mergeCell ref="E101:E102"/>
    <mergeCell ref="A100:A102"/>
    <mergeCell ref="A99:Q99"/>
    <mergeCell ref="M103:N103"/>
    <mergeCell ref="M109:N109"/>
    <mergeCell ref="M110:N110"/>
    <mergeCell ref="Q103:Q111"/>
    <mergeCell ref="M101:N102"/>
    <mergeCell ref="M108:N108"/>
    <mergeCell ref="F103:F111"/>
    <mergeCell ref="E103:E111"/>
    <mergeCell ref="B103:B111"/>
    <mergeCell ref="C103:C111"/>
    <mergeCell ref="D103:D111"/>
    <mergeCell ref="B100:B102"/>
    <mergeCell ref="L90:L91"/>
    <mergeCell ref="M90:M91"/>
    <mergeCell ref="L35:L47"/>
    <mergeCell ref="K53:K58"/>
    <mergeCell ref="AF13:AF29"/>
    <mergeCell ref="AC53:AC58"/>
    <mergeCell ref="O90:O91"/>
    <mergeCell ref="A30:E30"/>
    <mergeCell ref="A48:D48"/>
    <mergeCell ref="A59:B59"/>
    <mergeCell ref="M71:M72"/>
    <mergeCell ref="F71:H71"/>
    <mergeCell ref="H72:H73"/>
    <mergeCell ref="A89:O89"/>
    <mergeCell ref="A83:I83"/>
    <mergeCell ref="B86:C86"/>
    <mergeCell ref="H86:J86"/>
    <mergeCell ref="B87:C87"/>
    <mergeCell ref="H87:J87"/>
    <mergeCell ref="A85:J85"/>
    <mergeCell ref="A71:A73"/>
    <mergeCell ref="B71:B72"/>
    <mergeCell ref="C71:C72"/>
    <mergeCell ref="D71:D72"/>
    <mergeCell ref="I71:I72"/>
    <mergeCell ref="J71:J72"/>
    <mergeCell ref="Z134:Z135"/>
    <mergeCell ref="AA134:AA135"/>
    <mergeCell ref="AH133:AH134"/>
    <mergeCell ref="AG133:AG134"/>
    <mergeCell ref="P133:P134"/>
    <mergeCell ref="G100:G101"/>
    <mergeCell ref="H100:H101"/>
    <mergeCell ref="I100:J102"/>
    <mergeCell ref="K100:L100"/>
    <mergeCell ref="J103:J111"/>
    <mergeCell ref="I103:I111"/>
    <mergeCell ref="K103:K111"/>
    <mergeCell ref="L103:L111"/>
    <mergeCell ref="H103:H111"/>
    <mergeCell ref="G103:G111"/>
    <mergeCell ref="O133:O134"/>
    <mergeCell ref="G133:G135"/>
    <mergeCell ref="H133:K133"/>
    <mergeCell ref="S130:AB130"/>
    <mergeCell ref="Q121:Q129"/>
    <mergeCell ref="K112:K120"/>
    <mergeCell ref="L112:L120"/>
    <mergeCell ref="M112:N112"/>
    <mergeCell ref="Q112:Q120"/>
    <mergeCell ref="C100:E100"/>
    <mergeCell ref="M128:N128"/>
    <mergeCell ref="M118:N118"/>
    <mergeCell ref="M119:N119"/>
    <mergeCell ref="M121:N121"/>
    <mergeCell ref="M122:N122"/>
    <mergeCell ref="M123:N123"/>
    <mergeCell ref="M124:N124"/>
    <mergeCell ref="A121:A129"/>
    <mergeCell ref="B121:B129"/>
    <mergeCell ref="C121:C129"/>
    <mergeCell ref="D121:D129"/>
    <mergeCell ref="E121:E129"/>
    <mergeCell ref="A112:A120"/>
    <mergeCell ref="B112:B120"/>
    <mergeCell ref="C112:C120"/>
    <mergeCell ref="D112:D120"/>
    <mergeCell ref="E112:E120"/>
    <mergeCell ref="F112:F120"/>
    <mergeCell ref="G112:G120"/>
    <mergeCell ref="H112:H120"/>
    <mergeCell ref="I112:I120"/>
    <mergeCell ref="M113:N113"/>
    <mergeCell ref="M114:N114"/>
  </mergeCells>
  <conditionalFormatting sqref="E87:G87">
    <cfRule type="containsText" dxfId="19" priority="7" operator="containsText" text="NON RISPETTATO">
      <formula>NOT(ISERROR(SEARCH("NON RISPETTATO",E87)))</formula>
    </cfRule>
    <cfRule type="containsText" dxfId="18" priority="8" operator="containsText" text="NON RISPETTATA">
      <formula>NOT(ISERROR(SEARCH("NON RISPETTATA",E87)))</formula>
    </cfRule>
  </conditionalFormatting>
  <conditionalFormatting sqref="F86:G86">
    <cfRule type="containsText" dxfId="17" priority="5" operator="containsText" text="NON RISPETTATO">
      <formula>NOT(ISERROR(SEARCH("NON RISPETTATO",F86)))</formula>
    </cfRule>
    <cfRule type="containsText" dxfId="16" priority="6" operator="containsText" text="NON RISPETTATA">
      <formula>NOT(ISERROR(SEARCH("NON RISPETTATA",F86)))</formula>
    </cfRule>
  </conditionalFormatting>
  <conditionalFormatting sqref="W87:Y87">
    <cfRule type="containsText" dxfId="15" priority="3" operator="containsText" text="NON RISPETTATO">
      <formula>NOT(ISERROR(SEARCH("NON RISPETTATO",W87)))</formula>
    </cfRule>
    <cfRule type="containsText" dxfId="14" priority="4" operator="containsText" text="NON RISPETTATA">
      <formula>NOT(ISERROR(SEARCH("NON RISPETTATA",W87)))</formula>
    </cfRule>
  </conditionalFormatting>
  <conditionalFormatting sqref="X86:Y86">
    <cfRule type="containsText" dxfId="13" priority="1" operator="containsText" text="NON RISPETTATO">
      <formula>NOT(ISERROR(SEARCH("NON RISPETTATO",X86)))</formula>
    </cfRule>
    <cfRule type="containsText" dxfId="12" priority="2" operator="containsText" text="NON RISPETTATA">
      <formula>NOT(ISERROR(SEARCH("NON RISPETTATA",X86)))</formula>
    </cfRule>
  </conditionalFormatting>
  <dataValidations count="3">
    <dataValidation type="list" allowBlank="1" showInputMessage="1" showErrorMessage="1" sqref="A103 A121 A112 S103 S121 S112" xr:uid="{3BFA2293-5770-4C63-B591-24BEBA337E6E}">
      <formula1>"Enoturismo, Olioturismo, Agriasilo, Ippoturismo, Cicloturismo, Altro (no FER)"</formula1>
    </dataValidation>
    <dataValidation type="list" allowBlank="1" showInputMessage="1" showErrorMessage="1" sqref="I103 I121 I112 AA103 AA121 AA112" xr:uid="{7731A836-AF83-4DFA-927C-4CD7C78A7CE6}">
      <formula1>"SI,NO"</formula1>
    </dataValidation>
    <dataValidation type="list" allowBlank="1" showInputMessage="1" showErrorMessage="1" sqref="M103:N103 M121:N121 M112:N112 AE104:AF104" xr:uid="{AC274745-E7A7-469D-ADB7-537DF45577A8}">
      <formula1>$R$102:$R$111</formula1>
    </dataValidation>
  </dataValidations>
  <hyperlinks>
    <hyperlink ref="J33" r:id="rId1" display="VALORE ECONOMICO STANDARD" xr:uid="{F1C9411F-1B96-45C2-8061-6066544F0957}"/>
    <hyperlink ref="L11" r:id="rId2" display="VALORE ECONOMICO STANDARD" xr:uid="{C959E527-85AB-40F6-9EC0-FDFC591F686A}"/>
    <hyperlink ref="B2" location="'2.2 PMA_AZIENDA'!F30" display="'2.2 PMA_AZIENDA'!F30" xr:uid="{63CD303D-2F8B-4938-B26E-C93E83D5920F}"/>
    <hyperlink ref="B3" location="'2.2 PMA_AZIENDA'!D59" display="'2.2 PMA_AZIENDA'!D59" xr:uid="{0F4CD0F4-F5A5-4439-93BC-AF144F8B238E}"/>
    <hyperlink ref="B6" location="'1 REGIME FONDIARIO'!I137" display="'1 REGIME FONDIARIO'!I137" xr:uid="{1D4DA2DD-36F3-4153-A269-2D6D7F18E68A}"/>
    <hyperlink ref="AB33" r:id="rId3" display="VALORE ECONOMICO STANDARD" xr:uid="{60D0168B-D308-4A9F-BD16-AEB95E2C09CA}"/>
    <hyperlink ref="AD11" r:id="rId4" display="VALORE ECONOMICO STANDARD" xr:uid="{5598027C-0190-4702-BE96-0FAD1C751FB3}"/>
    <hyperlink ref="T2" location="'2.2 COMP PMA_AZIENDA'!W30" display="'2.2 COMP PMA_AZIENDA'!W30" xr:uid="{B78B1D02-CA14-41BE-A06B-B0357A2229E1}"/>
    <hyperlink ref="T3" location="'2.2 COMP PMA_AZIENDA'!T59" display="'2.2 COMP PMA_AZIENDA'!T59" xr:uid="{732DCAB3-7CBA-4503-959B-0DE892DFAD5E}"/>
    <hyperlink ref="T6" location="'1 REGIME FONDIARIO'!AB137" display="'1 REGIME FONDIARIO'!AB137" xr:uid="{EFE6741F-01C8-4ADC-AC8A-C9194410B58D}"/>
  </hyperlinks>
  <pageMargins left="0.25" right="0.25" top="0.75" bottom="0.75" header="0.3" footer="0.3"/>
  <pageSetup paperSize="9" scale="23" fitToWidth="2" fitToHeight="2" orientation="landscape" r:id="rId5"/>
  <rowBreaks count="1" manualBreakCount="1">
    <brk id="65" max="3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DC69-9667-410A-AF94-56D1BC2C95C1}">
  <sheetPr codeName="Foglio11"/>
  <dimension ref="A1:W62"/>
  <sheetViews>
    <sheetView zoomScale="70" zoomScaleNormal="70" workbookViewId="0">
      <selection activeCell="O60" sqref="O60:R62"/>
    </sheetView>
  </sheetViews>
  <sheetFormatPr defaultRowHeight="14.4"/>
  <cols>
    <col min="1" max="1" width="37.21875" customWidth="1"/>
    <col min="2" max="2" width="9.5546875" customWidth="1"/>
    <col min="3" max="3" width="21.21875" customWidth="1"/>
    <col min="4" max="4" width="6.21875" customWidth="1"/>
    <col min="5" max="5" width="5.5546875" customWidth="1"/>
    <col min="6" max="6" width="7.5546875" customWidth="1"/>
    <col min="7" max="7" width="6.77734375" customWidth="1"/>
    <col min="8" max="8" width="23.21875" customWidth="1"/>
    <col min="9" max="9" width="24.6640625" customWidth="1"/>
    <col min="10" max="10" width="29.21875" customWidth="1"/>
    <col min="11" max="11" width="5.77734375" customWidth="1"/>
    <col min="12" max="12" width="37.21875" customWidth="1"/>
    <col min="13" max="13" width="9.5546875" customWidth="1"/>
    <col min="14" max="14" width="21.21875" customWidth="1"/>
    <col min="15" max="15" width="6.21875" customWidth="1"/>
    <col min="16" max="16" width="5.5546875" customWidth="1"/>
    <col min="17" max="17" width="7.5546875" customWidth="1"/>
    <col min="18" max="18" width="5.5546875" customWidth="1"/>
    <col min="19" max="19" width="23.21875" customWidth="1"/>
    <col min="20" max="20" width="24.6640625" customWidth="1"/>
    <col min="21" max="21" width="29.21875" customWidth="1"/>
    <col min="22" max="23" width="5.77734375" customWidth="1"/>
  </cols>
  <sheetData>
    <row r="1" spans="1:23" ht="27" customHeight="1">
      <c r="A1" s="752" t="s">
        <v>549</v>
      </c>
      <c r="B1" s="752"/>
      <c r="C1" s="752"/>
      <c r="D1" s="752"/>
      <c r="E1" s="752"/>
      <c r="F1" s="752"/>
      <c r="G1" s="752"/>
      <c r="H1" s="752"/>
      <c r="I1" s="752"/>
      <c r="J1" s="752"/>
      <c r="K1" s="38"/>
      <c r="L1" s="752" t="s">
        <v>632</v>
      </c>
      <c r="M1" s="752"/>
      <c r="N1" s="752"/>
      <c r="O1" s="752"/>
      <c r="P1" s="752"/>
      <c r="Q1" s="752"/>
      <c r="R1" s="752"/>
      <c r="S1" s="752"/>
      <c r="T1" s="752"/>
      <c r="U1" s="752"/>
      <c r="V1" s="752"/>
      <c r="W1" s="38"/>
    </row>
    <row r="2" spans="1:23">
      <c r="A2" s="38"/>
      <c r="B2" s="38"/>
      <c r="C2" s="38"/>
      <c r="D2" s="38"/>
      <c r="E2" s="38"/>
      <c r="F2" s="38"/>
      <c r="G2" s="38"/>
      <c r="H2" s="38"/>
      <c r="I2" s="38"/>
      <c r="J2" s="38"/>
      <c r="K2" s="38"/>
      <c r="L2" s="38"/>
      <c r="M2" s="38"/>
      <c r="N2" s="38"/>
      <c r="O2" s="38"/>
      <c r="P2" s="38"/>
      <c r="Q2" s="38"/>
      <c r="R2" s="38"/>
      <c r="S2" s="38"/>
      <c r="T2" s="38"/>
      <c r="U2" s="38"/>
      <c r="V2" s="38"/>
      <c r="W2" s="38"/>
    </row>
    <row r="3" spans="1:23" ht="26.1" customHeight="1">
      <c r="A3" s="604" t="s">
        <v>550</v>
      </c>
      <c r="B3" s="604"/>
      <c r="C3" s="604"/>
      <c r="D3" s="604"/>
      <c r="E3" s="604"/>
      <c r="F3" s="604"/>
      <c r="G3" s="604"/>
      <c r="H3" s="604"/>
      <c r="I3" s="785"/>
      <c r="J3" s="785"/>
      <c r="K3" s="38"/>
      <c r="L3" s="677" t="s">
        <v>644</v>
      </c>
      <c r="M3" s="678"/>
      <c r="N3" s="678"/>
      <c r="O3" s="678"/>
      <c r="P3" s="678"/>
      <c r="Q3" s="678"/>
      <c r="R3" s="678"/>
      <c r="S3" s="678"/>
      <c r="T3" s="678"/>
      <c r="U3" s="679"/>
      <c r="V3" s="38"/>
      <c r="W3" s="38"/>
    </row>
    <row r="4" spans="1:23" s="8" customFormat="1" ht="67.5" customHeight="1">
      <c r="A4" s="774" t="s">
        <v>427</v>
      </c>
      <c r="B4" s="775"/>
      <c r="C4" s="776"/>
      <c r="D4" s="605" t="s">
        <v>106</v>
      </c>
      <c r="E4" s="753"/>
      <c r="F4" s="753"/>
      <c r="G4" s="606"/>
      <c r="H4" s="30" t="s">
        <v>322</v>
      </c>
      <c r="I4" s="600" t="s">
        <v>323</v>
      </c>
      <c r="J4" s="600"/>
      <c r="K4" s="38"/>
      <c r="L4" s="747" t="s">
        <v>427</v>
      </c>
      <c r="M4" s="748"/>
      <c r="N4" s="749"/>
      <c r="O4" s="647" t="s">
        <v>106</v>
      </c>
      <c r="P4" s="741"/>
      <c r="Q4" s="741"/>
      <c r="R4" s="648"/>
      <c r="S4" s="155" t="s">
        <v>322</v>
      </c>
      <c r="T4" s="638" t="s">
        <v>323</v>
      </c>
      <c r="U4" s="638"/>
      <c r="V4" s="38"/>
      <c r="W4" s="38"/>
    </row>
    <row r="5" spans="1:23" ht="25.5" customHeight="1">
      <c r="A5" s="808" t="s">
        <v>103</v>
      </c>
      <c r="B5" s="809"/>
      <c r="C5" s="810"/>
      <c r="D5" s="805">
        <f>+'2.1 PMA IMPRESA'!C51+'2.2 PMA AZIENDA'!G61</f>
        <v>0</v>
      </c>
      <c r="E5" s="801"/>
      <c r="F5" s="801"/>
      <c r="G5" s="802"/>
      <c r="H5" s="792" t="str">
        <f>+IF(D6=0,"N/A",IF(D6&lt;D5,"RISPETTATA","NON RISPETTATA"))</f>
        <v>N/A</v>
      </c>
      <c r="I5" s="768"/>
      <c r="J5" s="769"/>
      <c r="K5" s="38"/>
      <c r="L5" s="759" t="s">
        <v>103</v>
      </c>
      <c r="M5" s="760"/>
      <c r="N5" s="761"/>
      <c r="O5" s="777">
        <f>+'2.1 PMA IMPRESA'!C51+'2.2 PMA AZIENDA'!Y61</f>
        <v>0</v>
      </c>
      <c r="P5" s="778"/>
      <c r="Q5" s="778"/>
      <c r="R5" s="779"/>
      <c r="S5" s="780" t="str">
        <f>+IF(O6=0,"N/A",IF(O6&lt;O5,"RISPETTATA","NON RISPETTATA"))</f>
        <v>N/A</v>
      </c>
      <c r="T5" s="768"/>
      <c r="U5" s="769"/>
      <c r="V5" s="38"/>
      <c r="W5" s="38"/>
    </row>
    <row r="6" spans="1:23" ht="25.5" customHeight="1">
      <c r="A6" s="797" t="s">
        <v>104</v>
      </c>
      <c r="B6" s="798"/>
      <c r="C6" s="799"/>
      <c r="D6" s="806">
        <f>+'2.1 PMA IMPRESA'!L84+'2.1 PMA IMPRESA'!I73+'2.1 PMA IMPRESA'!P119+'2.2 PMA AZIENDA'!P130+'2.2 PMA AZIENDA'!L97+'2.2 PMA AZIENDA'!J83</f>
        <v>0</v>
      </c>
      <c r="E6" s="801"/>
      <c r="F6" s="801"/>
      <c r="G6" s="802"/>
      <c r="H6" s="793"/>
      <c r="I6" s="770"/>
      <c r="J6" s="771"/>
      <c r="K6" s="38"/>
      <c r="L6" s="759" t="s">
        <v>104</v>
      </c>
      <c r="M6" s="760"/>
      <c r="N6" s="761"/>
      <c r="O6" s="782">
        <f>+'2.1 PMA IMPRESA'!P119+'2.1 PMA IMPRESA'!L84+'2.1 PMA IMPRESA'!I73+'2.2 PMA AZIENDA'!AH130+'2.2 PMA AZIENDA'!AD97+'2.2 PMA AZIENDA'!AB83</f>
        <v>0</v>
      </c>
      <c r="P6" s="783"/>
      <c r="Q6" s="783"/>
      <c r="R6" s="784"/>
      <c r="S6" s="781"/>
      <c r="T6" s="770"/>
      <c r="U6" s="771"/>
      <c r="V6" s="38"/>
      <c r="W6" s="38"/>
    </row>
    <row r="7" spans="1:23" ht="7.5" customHeight="1">
      <c r="A7" s="38"/>
      <c r="B7" s="38"/>
      <c r="C7" s="38"/>
      <c r="D7" s="38"/>
      <c r="E7" s="38"/>
      <c r="F7" s="38"/>
      <c r="G7" s="38"/>
      <c r="H7" s="38"/>
      <c r="I7" s="38"/>
      <c r="J7" s="38"/>
      <c r="K7" s="38"/>
      <c r="L7" s="38"/>
      <c r="M7" s="38"/>
      <c r="N7" s="38"/>
      <c r="O7" s="38"/>
      <c r="P7" s="38"/>
      <c r="Q7" s="38"/>
      <c r="R7" s="38"/>
      <c r="S7" s="38"/>
      <c r="T7" s="38"/>
      <c r="U7" s="38"/>
      <c r="V7" s="38"/>
      <c r="W7" s="38"/>
    </row>
    <row r="8" spans="1:23" ht="67.5" customHeight="1">
      <c r="A8" s="807" t="s">
        <v>428</v>
      </c>
      <c r="B8" s="807"/>
      <c r="C8" s="807"/>
      <c r="D8" s="590" t="s">
        <v>105</v>
      </c>
      <c r="E8" s="591"/>
      <c r="F8" s="591"/>
      <c r="G8" s="592"/>
      <c r="H8" s="31" t="s">
        <v>322</v>
      </c>
      <c r="I8" s="600" t="s">
        <v>323</v>
      </c>
      <c r="J8" s="600"/>
      <c r="K8" s="38"/>
      <c r="L8" s="747" t="s">
        <v>428</v>
      </c>
      <c r="M8" s="748"/>
      <c r="N8" s="749"/>
      <c r="O8" s="647" t="s">
        <v>105</v>
      </c>
      <c r="P8" s="741"/>
      <c r="Q8" s="741"/>
      <c r="R8" s="648"/>
      <c r="S8" s="149" t="s">
        <v>322</v>
      </c>
      <c r="T8" s="638" t="s">
        <v>323</v>
      </c>
      <c r="U8" s="638"/>
      <c r="V8" s="38"/>
      <c r="W8" s="38"/>
    </row>
    <row r="9" spans="1:23" ht="23.25" customHeight="1">
      <c r="A9" s="797" t="s">
        <v>103</v>
      </c>
      <c r="B9" s="798"/>
      <c r="C9" s="799"/>
      <c r="D9" s="786">
        <f>+'2.2 PMA AZIENDA'!M30+'2.2 PMA AZIENDA'!G63</f>
        <v>0</v>
      </c>
      <c r="E9" s="787"/>
      <c r="F9" s="787"/>
      <c r="G9" s="788"/>
      <c r="H9" s="794" t="str">
        <f>+IF(D11=0,"N/A",IF(D11&lt;(D9+D10),"RISPETTATA","NON RISPETTATA"))</f>
        <v>N/A</v>
      </c>
      <c r="I9" s="768"/>
      <c r="J9" s="769"/>
      <c r="K9" s="38"/>
      <c r="L9" s="759" t="s">
        <v>103</v>
      </c>
      <c r="M9" s="760"/>
      <c r="N9" s="761"/>
      <c r="O9" s="762">
        <f>+'2.2 PMA AZIENDA'!Y63</f>
        <v>0</v>
      </c>
      <c r="P9" s="763"/>
      <c r="Q9" s="763"/>
      <c r="R9" s="764"/>
      <c r="S9" s="765" t="str">
        <f>++IF(O11=0,"N/A",IF(O11&lt;(O9+O10),"RISPETTATA","NON RISPETTATA"))</f>
        <v>N/A</v>
      </c>
      <c r="T9" s="768"/>
      <c r="U9" s="769"/>
      <c r="V9" s="38"/>
      <c r="W9" s="38"/>
    </row>
    <row r="10" spans="1:23" ht="23.25" customHeight="1">
      <c r="A10" s="797" t="s">
        <v>639</v>
      </c>
      <c r="B10" s="798"/>
      <c r="C10" s="799"/>
      <c r="D10" s="786">
        <f>+'2.2 PMA AZIENDA'!G64</f>
        <v>0</v>
      </c>
      <c r="E10" s="787"/>
      <c r="F10" s="787"/>
      <c r="G10" s="788"/>
      <c r="H10" s="795"/>
      <c r="I10" s="772"/>
      <c r="J10" s="773"/>
      <c r="K10" s="38"/>
      <c r="L10" s="759" t="s">
        <v>640</v>
      </c>
      <c r="M10" s="760"/>
      <c r="N10" s="761"/>
      <c r="O10" s="762">
        <f>+'2.2 PMA AZIENDA'!Y64</f>
        <v>0</v>
      </c>
      <c r="P10" s="763"/>
      <c r="Q10" s="763"/>
      <c r="R10" s="764"/>
      <c r="S10" s="766"/>
      <c r="T10" s="772"/>
      <c r="U10" s="773"/>
      <c r="V10" s="38"/>
      <c r="W10" s="38"/>
    </row>
    <row r="11" spans="1:23" ht="23.25" customHeight="1">
      <c r="A11" s="797" t="s">
        <v>104</v>
      </c>
      <c r="B11" s="798"/>
      <c r="C11" s="799"/>
      <c r="D11" s="786">
        <f>+'2.2 PMA AZIENDA'!M83+'2.2 PMA AZIENDA'!O97+'2.2 PMA AZIENDA'!L130</f>
        <v>0</v>
      </c>
      <c r="E11" s="787"/>
      <c r="F11" s="787"/>
      <c r="G11" s="788"/>
      <c r="H11" s="796"/>
      <c r="I11" s="770"/>
      <c r="J11" s="771"/>
      <c r="K11" s="38"/>
      <c r="L11" s="759" t="s">
        <v>104</v>
      </c>
      <c r="M11" s="760"/>
      <c r="N11" s="761"/>
      <c r="O11" s="762">
        <f>+'2.2 PMA AZIENDA'!AE83+'2.2 PMA AZIENDA'!AG97+'2.2 PMA AZIENDA'!AF130+'2.2 PMA AZIENDA'!AH163</f>
        <v>0</v>
      </c>
      <c r="P11" s="763"/>
      <c r="Q11" s="763"/>
      <c r="R11" s="764"/>
      <c r="S11" s="767"/>
      <c r="T11" s="770"/>
      <c r="U11" s="771"/>
      <c r="V11" s="38"/>
      <c r="W11" s="38"/>
    </row>
    <row r="12" spans="1:23" ht="7.5" customHeight="1">
      <c r="A12" s="101"/>
      <c r="B12" s="101"/>
      <c r="C12" s="101"/>
      <c r="D12" s="94"/>
      <c r="E12" s="94"/>
      <c r="F12" s="94"/>
      <c r="G12" s="94"/>
      <c r="H12" s="38"/>
      <c r="I12" s="38"/>
      <c r="J12" s="38"/>
      <c r="K12" s="38"/>
      <c r="L12" s="101"/>
      <c r="M12" s="101"/>
      <c r="N12" s="101"/>
      <c r="O12" s="94"/>
      <c r="P12" s="94"/>
      <c r="Q12" s="94"/>
      <c r="R12" s="94"/>
      <c r="S12" s="38"/>
      <c r="T12" s="38"/>
      <c r="U12" s="38"/>
      <c r="V12" s="38"/>
      <c r="W12" s="38"/>
    </row>
    <row r="13" spans="1:23" ht="56.25" customHeight="1">
      <c r="A13" s="774" t="s">
        <v>429</v>
      </c>
      <c r="B13" s="775"/>
      <c r="C13" s="776"/>
      <c r="D13" s="590" t="s">
        <v>107</v>
      </c>
      <c r="E13" s="591"/>
      <c r="F13" s="591"/>
      <c r="G13" s="591"/>
      <c r="H13" s="592"/>
      <c r="I13" s="616" t="s">
        <v>322</v>
      </c>
      <c r="J13" s="600" t="s">
        <v>323</v>
      </c>
      <c r="K13" s="38"/>
      <c r="L13" s="747" t="s">
        <v>429</v>
      </c>
      <c r="M13" s="748"/>
      <c r="N13" s="749"/>
      <c r="O13" s="671" t="s">
        <v>107</v>
      </c>
      <c r="P13" s="672"/>
      <c r="Q13" s="672"/>
      <c r="R13" s="672"/>
      <c r="S13" s="673"/>
      <c r="T13" s="750" t="s">
        <v>322</v>
      </c>
      <c r="U13" s="754" t="s">
        <v>323</v>
      </c>
      <c r="V13" s="38"/>
      <c r="W13" s="38"/>
    </row>
    <row r="14" spans="1:23" s="8" customFormat="1" ht="30" customHeight="1">
      <c r="A14" s="30" t="str">
        <f>+'2.2 PMA AZIENDA'!A133</f>
        <v>Attività esercitata</v>
      </c>
      <c r="B14" s="600" t="str">
        <f>+'2.2 PMA AZIENDA'!F133</f>
        <v>Prodotto ottenuto</v>
      </c>
      <c r="C14" s="600"/>
      <c r="D14" s="789" t="s">
        <v>103</v>
      </c>
      <c r="E14" s="790"/>
      <c r="F14" s="790"/>
      <c r="G14" s="791"/>
      <c r="H14" s="302" t="s">
        <v>104</v>
      </c>
      <c r="I14" s="618"/>
      <c r="J14" s="600"/>
      <c r="K14" s="180"/>
      <c r="L14" s="152" t="str">
        <f>+A14</f>
        <v>Attività esercitata</v>
      </c>
      <c r="M14" s="647" t="str">
        <f>+B14</f>
        <v>Prodotto ottenuto</v>
      </c>
      <c r="N14" s="648"/>
      <c r="O14" s="756" t="s">
        <v>103</v>
      </c>
      <c r="P14" s="757"/>
      <c r="Q14" s="757"/>
      <c r="R14" s="758"/>
      <c r="S14" s="303" t="s">
        <v>104</v>
      </c>
      <c r="T14" s="751"/>
      <c r="U14" s="755"/>
      <c r="V14" s="180"/>
      <c r="W14" s="180"/>
    </row>
    <row r="15" spans="1:23" ht="23.25" customHeight="1">
      <c r="A15" s="114" t="str">
        <f>+'2.2 PMA AZIENDA'!A136</f>
        <v>Frantoio1</v>
      </c>
      <c r="B15" s="801" t="str">
        <f>+'2.2 PMA AZIENDA'!F136</f>
        <v xml:space="preserve"> </v>
      </c>
      <c r="C15" s="802"/>
      <c r="D15" s="800">
        <f>+'2.2 PMA AZIENDA'!C136</f>
        <v>0</v>
      </c>
      <c r="E15" s="801"/>
      <c r="F15" s="801"/>
      <c r="G15" s="802"/>
      <c r="H15" s="23">
        <f>+'2.2 PMA AZIENDA'!E136</f>
        <v>0</v>
      </c>
      <c r="I15" s="388" t="str">
        <f>+IF(D15=0,"N/A",IF((H15*0.5)&lt;(D15),"RISPETTATA","NON RISPETTATA"))</f>
        <v>N/A</v>
      </c>
      <c r="J15" s="1"/>
      <c r="K15" s="38"/>
      <c r="L15" s="235" t="str">
        <f>+'2.2 PMA AZIENDA'!S136</f>
        <v>Frantoio1</v>
      </c>
      <c r="M15" s="744" t="str">
        <f>+'2.2 PMA AZIENDA'!X136</f>
        <v xml:space="preserve"> </v>
      </c>
      <c r="N15" s="745"/>
      <c r="O15" s="746">
        <f>+'2.2 PMA AZIENDA'!U136</f>
        <v>0</v>
      </c>
      <c r="P15" s="744"/>
      <c r="Q15" s="744"/>
      <c r="R15" s="745"/>
      <c r="S15" s="151">
        <f>+'2.2 PMA AZIENDA'!W136</f>
        <v>0</v>
      </c>
      <c r="T15" s="387" t="str">
        <f>+IF(O15=0,"N/A",IF((S15*0.5)&lt;(O15),"RISPETTATA","NON RISPETTATA"))</f>
        <v>N/A</v>
      </c>
      <c r="U15" s="1"/>
      <c r="V15" s="38"/>
      <c r="W15" s="38"/>
    </row>
    <row r="16" spans="1:23" ht="23.25" customHeight="1">
      <c r="A16" s="114" t="str">
        <f>+'2.2 PMA AZIENDA'!A137</f>
        <v>Frantoio2</v>
      </c>
      <c r="B16" s="801" t="str">
        <f>+'2.2 PMA AZIENDA'!F137</f>
        <v xml:space="preserve"> </v>
      </c>
      <c r="C16" s="802"/>
      <c r="D16" s="800">
        <f>+'2.2 PMA AZIENDA'!C137</f>
        <v>0</v>
      </c>
      <c r="E16" s="801"/>
      <c r="F16" s="801"/>
      <c r="G16" s="802"/>
      <c r="H16" s="23">
        <f>+'2.2 PMA AZIENDA'!E137</f>
        <v>0</v>
      </c>
      <c r="I16" s="388" t="str">
        <f t="shared" ref="I16:I41" si="0">+IF(D16=0,"N/A",IF((H16*0.5)&lt;(D16),"RISPETTATA","NON RISPETTATA"))</f>
        <v>N/A</v>
      </c>
      <c r="J16" s="1"/>
      <c r="K16" s="38"/>
      <c r="L16" s="235" t="str">
        <f>+'2.2 PMA AZIENDA'!S137</f>
        <v>Frantoio2</v>
      </c>
      <c r="M16" s="744" t="str">
        <f>+'2.2 PMA AZIENDA'!X137</f>
        <v xml:space="preserve"> </v>
      </c>
      <c r="N16" s="745"/>
      <c r="O16" s="746">
        <f>+'2.2 PMA AZIENDA'!U137</f>
        <v>0</v>
      </c>
      <c r="P16" s="744"/>
      <c r="Q16" s="744"/>
      <c r="R16" s="745"/>
      <c r="S16" s="151">
        <f>+'2.2 PMA AZIENDA'!W137</f>
        <v>0</v>
      </c>
      <c r="T16" s="387" t="str">
        <f t="shared" ref="T16:T41" si="1">+IF(O16=0,"N/A",IF((S16*0.5)&lt;(O16),"RISPETTATA","NON RISPETTATA"))</f>
        <v>N/A</v>
      </c>
      <c r="U16" s="1"/>
      <c r="V16" s="38"/>
      <c r="W16" s="38"/>
    </row>
    <row r="17" spans="1:23" ht="23.25" customHeight="1">
      <c r="A17" s="114" t="str">
        <f>+'2.2 PMA AZIENDA'!A138</f>
        <v>Frantoio3</v>
      </c>
      <c r="B17" s="801" t="str">
        <f>+'2.2 PMA AZIENDA'!F138</f>
        <v xml:space="preserve"> </v>
      </c>
      <c r="C17" s="802"/>
      <c r="D17" s="800">
        <f>+'2.2 PMA AZIENDA'!C138</f>
        <v>0</v>
      </c>
      <c r="E17" s="801"/>
      <c r="F17" s="801"/>
      <c r="G17" s="802"/>
      <c r="H17" s="23">
        <f>+'2.2 PMA AZIENDA'!E138</f>
        <v>0</v>
      </c>
      <c r="I17" s="388" t="str">
        <f t="shared" si="0"/>
        <v>N/A</v>
      </c>
      <c r="J17" s="1"/>
      <c r="K17" s="38"/>
      <c r="L17" s="235" t="str">
        <f>+'2.2 PMA AZIENDA'!S138</f>
        <v>Frantoio3</v>
      </c>
      <c r="M17" s="744" t="str">
        <f>+'2.2 PMA AZIENDA'!X138</f>
        <v xml:space="preserve"> </v>
      </c>
      <c r="N17" s="745"/>
      <c r="O17" s="746">
        <f>+'2.2 PMA AZIENDA'!U138</f>
        <v>0</v>
      </c>
      <c r="P17" s="744"/>
      <c r="Q17" s="744"/>
      <c r="R17" s="745"/>
      <c r="S17" s="151">
        <f>+'2.2 PMA AZIENDA'!W138</f>
        <v>0</v>
      </c>
      <c r="T17" s="387" t="str">
        <f t="shared" si="1"/>
        <v>N/A</v>
      </c>
      <c r="U17" s="1"/>
      <c r="V17" s="38"/>
      <c r="W17" s="38"/>
    </row>
    <row r="18" spans="1:23" ht="23.25" customHeight="1">
      <c r="A18" s="114" t="str">
        <f>+'2.2 PMA AZIENDA'!A139</f>
        <v>Frantoio4</v>
      </c>
      <c r="B18" s="801" t="str">
        <f>+'2.2 PMA AZIENDA'!F139</f>
        <v xml:space="preserve"> </v>
      </c>
      <c r="C18" s="802"/>
      <c r="D18" s="800">
        <f>+'2.2 PMA AZIENDA'!C139</f>
        <v>0</v>
      </c>
      <c r="E18" s="801"/>
      <c r="F18" s="801"/>
      <c r="G18" s="802"/>
      <c r="H18" s="23">
        <f>+'2.2 PMA AZIENDA'!E139</f>
        <v>0</v>
      </c>
      <c r="I18" s="388" t="str">
        <f t="shared" si="0"/>
        <v>N/A</v>
      </c>
      <c r="J18" s="1"/>
      <c r="K18" s="38"/>
      <c r="L18" s="235" t="str">
        <f>+'2.2 PMA AZIENDA'!S139</f>
        <v>Frantoio4</v>
      </c>
      <c r="M18" s="744" t="str">
        <f>+'2.2 PMA AZIENDA'!X139</f>
        <v xml:space="preserve"> </v>
      </c>
      <c r="N18" s="745"/>
      <c r="O18" s="746">
        <f>+'2.2 PMA AZIENDA'!U139</f>
        <v>0</v>
      </c>
      <c r="P18" s="744"/>
      <c r="Q18" s="744"/>
      <c r="R18" s="745"/>
      <c r="S18" s="151">
        <f>+'2.2 PMA AZIENDA'!W139</f>
        <v>0</v>
      </c>
      <c r="T18" s="387" t="str">
        <f t="shared" si="1"/>
        <v>N/A</v>
      </c>
      <c r="U18" s="1"/>
      <c r="V18" s="38"/>
      <c r="W18" s="38"/>
    </row>
    <row r="19" spans="1:23" ht="23.25" customHeight="1">
      <c r="A19" s="114" t="str">
        <f>+'2.2 PMA AZIENDA'!A140</f>
        <v>Frantoio5</v>
      </c>
      <c r="B19" s="801" t="str">
        <f>+'2.2 PMA AZIENDA'!F140</f>
        <v xml:space="preserve"> </v>
      </c>
      <c r="C19" s="802"/>
      <c r="D19" s="800">
        <f>+'2.2 PMA AZIENDA'!C140</f>
        <v>0</v>
      </c>
      <c r="E19" s="801"/>
      <c r="F19" s="801"/>
      <c r="G19" s="802"/>
      <c r="H19" s="23">
        <f>+'2.2 PMA AZIENDA'!E140</f>
        <v>0</v>
      </c>
      <c r="I19" s="388" t="str">
        <f t="shared" si="0"/>
        <v>N/A</v>
      </c>
      <c r="J19" s="1"/>
      <c r="K19" s="38"/>
      <c r="L19" s="235" t="str">
        <f>+'2.2 PMA AZIENDA'!S140</f>
        <v>Frantoio5</v>
      </c>
      <c r="M19" s="744" t="str">
        <f>+'2.2 PMA AZIENDA'!X140</f>
        <v xml:space="preserve"> </v>
      </c>
      <c r="N19" s="745"/>
      <c r="O19" s="746">
        <f>+'2.2 PMA AZIENDA'!U140</f>
        <v>0</v>
      </c>
      <c r="P19" s="744"/>
      <c r="Q19" s="744"/>
      <c r="R19" s="745"/>
      <c r="S19" s="151">
        <f>+'2.2 PMA AZIENDA'!W140</f>
        <v>0</v>
      </c>
      <c r="T19" s="387" t="str">
        <f t="shared" si="1"/>
        <v>N/A</v>
      </c>
      <c r="U19" s="1"/>
      <c r="V19" s="38"/>
      <c r="W19" s="38"/>
    </row>
    <row r="20" spans="1:23" ht="23.25" customHeight="1">
      <c r="A20" s="114" t="str">
        <f>+'2.2 PMA AZIENDA'!A141</f>
        <v>Caseificio 1</v>
      </c>
      <c r="B20" s="801" t="str">
        <f>+'2.2 PMA AZIENDA'!F141</f>
        <v xml:space="preserve"> </v>
      </c>
      <c r="C20" s="802"/>
      <c r="D20" s="800">
        <f>+'2.2 PMA AZIENDA'!C141</f>
        <v>0</v>
      </c>
      <c r="E20" s="801"/>
      <c r="F20" s="801"/>
      <c r="G20" s="802"/>
      <c r="H20" s="23">
        <f>+'2.2 PMA AZIENDA'!E141</f>
        <v>0</v>
      </c>
      <c r="I20" s="388" t="str">
        <f t="shared" si="0"/>
        <v>N/A</v>
      </c>
      <c r="J20" s="1"/>
      <c r="K20" s="38"/>
      <c r="L20" s="235" t="str">
        <f>+'2.2 PMA AZIENDA'!S141</f>
        <v>Caseificio 1</v>
      </c>
      <c r="M20" s="744" t="str">
        <f>+'2.2 PMA AZIENDA'!X141</f>
        <v xml:space="preserve"> </v>
      </c>
      <c r="N20" s="745"/>
      <c r="O20" s="746">
        <f>+'2.2 PMA AZIENDA'!U141</f>
        <v>0</v>
      </c>
      <c r="P20" s="744"/>
      <c r="Q20" s="744"/>
      <c r="R20" s="745"/>
      <c r="S20" s="151">
        <f>+'2.2 PMA AZIENDA'!W141</f>
        <v>0</v>
      </c>
      <c r="T20" s="387" t="str">
        <f t="shared" si="1"/>
        <v>N/A</v>
      </c>
      <c r="U20" s="1"/>
      <c r="V20" s="38"/>
      <c r="W20" s="38"/>
    </row>
    <row r="21" spans="1:23" ht="23.25" customHeight="1">
      <c r="A21" s="114" t="str">
        <f>+'2.2 PMA AZIENDA'!A142</f>
        <v>Caseificio 2</v>
      </c>
      <c r="B21" s="801" t="str">
        <f>+'2.2 PMA AZIENDA'!F142</f>
        <v xml:space="preserve"> </v>
      </c>
      <c r="C21" s="802"/>
      <c r="D21" s="800">
        <f>+'2.2 PMA AZIENDA'!C142</f>
        <v>0</v>
      </c>
      <c r="E21" s="801"/>
      <c r="F21" s="801"/>
      <c r="G21" s="802"/>
      <c r="H21" s="23">
        <f>+'2.2 PMA AZIENDA'!E142</f>
        <v>0</v>
      </c>
      <c r="I21" s="388" t="str">
        <f t="shared" si="0"/>
        <v>N/A</v>
      </c>
      <c r="J21" s="1"/>
      <c r="K21" s="38"/>
      <c r="L21" s="235" t="str">
        <f>+'2.2 PMA AZIENDA'!S142</f>
        <v>Caseificio 2</v>
      </c>
      <c r="M21" s="744" t="str">
        <f>+'2.2 PMA AZIENDA'!X142</f>
        <v xml:space="preserve"> </v>
      </c>
      <c r="N21" s="745"/>
      <c r="O21" s="746">
        <f>+'2.2 PMA AZIENDA'!U142</f>
        <v>0</v>
      </c>
      <c r="P21" s="744"/>
      <c r="Q21" s="744"/>
      <c r="R21" s="745"/>
      <c r="S21" s="151">
        <f>+'2.2 PMA AZIENDA'!W142</f>
        <v>0</v>
      </c>
      <c r="T21" s="387" t="str">
        <f t="shared" si="1"/>
        <v>N/A</v>
      </c>
      <c r="U21" s="1"/>
      <c r="V21" s="38"/>
      <c r="W21" s="38"/>
    </row>
    <row r="22" spans="1:23" ht="23.25" customHeight="1">
      <c r="A22" s="114" t="str">
        <f>+'2.2 PMA AZIENDA'!A143</f>
        <v>Caseificio 3</v>
      </c>
      <c r="B22" s="801" t="str">
        <f>+'2.2 PMA AZIENDA'!F143</f>
        <v xml:space="preserve"> </v>
      </c>
      <c r="C22" s="802"/>
      <c r="D22" s="800">
        <f>+'2.2 PMA AZIENDA'!C143</f>
        <v>0</v>
      </c>
      <c r="E22" s="801"/>
      <c r="F22" s="801"/>
      <c r="G22" s="802"/>
      <c r="H22" s="23">
        <f>+'2.2 PMA AZIENDA'!E143</f>
        <v>0</v>
      </c>
      <c r="I22" s="388" t="str">
        <f t="shared" si="0"/>
        <v>N/A</v>
      </c>
      <c r="J22" s="1"/>
      <c r="K22" s="38"/>
      <c r="L22" s="235" t="str">
        <f>+'2.2 PMA AZIENDA'!S143</f>
        <v>Caseificio 3</v>
      </c>
      <c r="M22" s="744" t="str">
        <f>+'2.2 PMA AZIENDA'!X143</f>
        <v xml:space="preserve"> </v>
      </c>
      <c r="N22" s="745"/>
      <c r="O22" s="746">
        <f>+'2.2 PMA AZIENDA'!U143</f>
        <v>0</v>
      </c>
      <c r="P22" s="744"/>
      <c r="Q22" s="744"/>
      <c r="R22" s="745"/>
      <c r="S22" s="151">
        <f>+'2.2 PMA AZIENDA'!W143</f>
        <v>0</v>
      </c>
      <c r="T22" s="387" t="str">
        <f t="shared" si="1"/>
        <v>N/A</v>
      </c>
      <c r="U22" s="1"/>
      <c r="V22" s="38"/>
      <c r="W22" s="38"/>
    </row>
    <row r="23" spans="1:23" ht="23.25" customHeight="1">
      <c r="A23" s="114" t="str">
        <f>+'2.2 PMA AZIENDA'!A144</f>
        <v>Caseificio 4</v>
      </c>
      <c r="B23" s="801" t="str">
        <f>+'2.2 PMA AZIENDA'!F144</f>
        <v xml:space="preserve"> </v>
      </c>
      <c r="C23" s="802"/>
      <c r="D23" s="800">
        <f>+'2.2 PMA AZIENDA'!C144</f>
        <v>0</v>
      </c>
      <c r="E23" s="801"/>
      <c r="F23" s="801"/>
      <c r="G23" s="802"/>
      <c r="H23" s="23">
        <f>+'2.2 PMA AZIENDA'!E144</f>
        <v>0</v>
      </c>
      <c r="I23" s="388" t="str">
        <f t="shared" si="0"/>
        <v>N/A</v>
      </c>
      <c r="J23" s="1"/>
      <c r="K23" s="38"/>
      <c r="L23" s="235" t="str">
        <f>+'2.2 PMA AZIENDA'!S144</f>
        <v>Caseificio 4</v>
      </c>
      <c r="M23" s="744" t="str">
        <f>+'2.2 PMA AZIENDA'!X144</f>
        <v xml:space="preserve"> </v>
      </c>
      <c r="N23" s="745"/>
      <c r="O23" s="746">
        <f>+'2.2 PMA AZIENDA'!U144</f>
        <v>0</v>
      </c>
      <c r="P23" s="744"/>
      <c r="Q23" s="744"/>
      <c r="R23" s="745"/>
      <c r="S23" s="151">
        <f>+'2.2 PMA AZIENDA'!W144</f>
        <v>0</v>
      </c>
      <c r="T23" s="387" t="str">
        <f t="shared" si="1"/>
        <v>N/A</v>
      </c>
      <c r="U23" s="1"/>
      <c r="V23" s="38"/>
      <c r="W23" s="38"/>
    </row>
    <row r="24" spans="1:23" ht="23.25" customHeight="1">
      <c r="A24" s="114" t="str">
        <f>+'2.2 PMA AZIENDA'!A145</f>
        <v>Caseificio 5</v>
      </c>
      <c r="B24" s="801" t="str">
        <f>+'2.2 PMA AZIENDA'!F145</f>
        <v xml:space="preserve"> </v>
      </c>
      <c r="C24" s="802"/>
      <c r="D24" s="800">
        <f>+'2.2 PMA AZIENDA'!C145</f>
        <v>0</v>
      </c>
      <c r="E24" s="801"/>
      <c r="F24" s="801"/>
      <c r="G24" s="802"/>
      <c r="H24" s="23">
        <f>+'2.2 PMA AZIENDA'!E145</f>
        <v>0</v>
      </c>
      <c r="I24" s="388" t="str">
        <f t="shared" si="0"/>
        <v>N/A</v>
      </c>
      <c r="J24" s="1"/>
      <c r="K24" s="38"/>
      <c r="L24" s="235" t="str">
        <f>+'2.2 PMA AZIENDA'!S145</f>
        <v>Caseificio 5</v>
      </c>
      <c r="M24" s="744" t="str">
        <f>+'2.2 PMA AZIENDA'!X145</f>
        <v xml:space="preserve"> </v>
      </c>
      <c r="N24" s="745"/>
      <c r="O24" s="746">
        <f>+'2.2 PMA AZIENDA'!U145</f>
        <v>0</v>
      </c>
      <c r="P24" s="744"/>
      <c r="Q24" s="744"/>
      <c r="R24" s="745"/>
      <c r="S24" s="151">
        <f>+'2.2 PMA AZIENDA'!W145</f>
        <v>0</v>
      </c>
      <c r="T24" s="387" t="str">
        <f t="shared" si="1"/>
        <v>N/A</v>
      </c>
      <c r="U24" s="1"/>
      <c r="V24" s="38"/>
      <c r="W24" s="38"/>
    </row>
    <row r="25" spans="1:23" ht="23.25" customHeight="1">
      <c r="A25" s="114" t="str">
        <f>+'2.2 PMA AZIENDA'!A146</f>
        <v>Cantina1</v>
      </c>
      <c r="B25" s="801" t="str">
        <f>+'2.2 PMA AZIENDA'!F146</f>
        <v xml:space="preserve"> </v>
      </c>
      <c r="C25" s="802"/>
      <c r="D25" s="800">
        <f>+'2.2 PMA AZIENDA'!C146</f>
        <v>0</v>
      </c>
      <c r="E25" s="801"/>
      <c r="F25" s="801"/>
      <c r="G25" s="802"/>
      <c r="H25" s="23">
        <f>+'2.2 PMA AZIENDA'!E146</f>
        <v>0</v>
      </c>
      <c r="I25" s="388" t="str">
        <f t="shared" si="0"/>
        <v>N/A</v>
      </c>
      <c r="J25" s="1"/>
      <c r="K25" s="38"/>
      <c r="L25" s="235" t="str">
        <f>+'2.2 PMA AZIENDA'!S146</f>
        <v>Cantina1</v>
      </c>
      <c r="M25" s="744" t="str">
        <f>+'2.2 PMA AZIENDA'!X146</f>
        <v xml:space="preserve"> </v>
      </c>
      <c r="N25" s="745"/>
      <c r="O25" s="746">
        <f>+'2.2 PMA AZIENDA'!U146</f>
        <v>0</v>
      </c>
      <c r="P25" s="744"/>
      <c r="Q25" s="744"/>
      <c r="R25" s="745"/>
      <c r="S25" s="151">
        <f>+'2.2 PMA AZIENDA'!W146</f>
        <v>0</v>
      </c>
      <c r="T25" s="387" t="str">
        <f t="shared" si="1"/>
        <v>N/A</v>
      </c>
      <c r="U25" s="1"/>
      <c r="V25" s="38"/>
      <c r="W25" s="38"/>
    </row>
    <row r="26" spans="1:23" ht="23.25" customHeight="1">
      <c r="A26" s="114" t="str">
        <f>+'2.2 PMA AZIENDA'!A147</f>
        <v>Cantina2</v>
      </c>
      <c r="B26" s="801" t="str">
        <f>+'2.2 PMA AZIENDA'!F147</f>
        <v xml:space="preserve"> </v>
      </c>
      <c r="C26" s="802"/>
      <c r="D26" s="800">
        <f>+'2.2 PMA AZIENDA'!C147</f>
        <v>0</v>
      </c>
      <c r="E26" s="801"/>
      <c r="F26" s="801"/>
      <c r="G26" s="802"/>
      <c r="H26" s="23">
        <f>+'2.2 PMA AZIENDA'!E147</f>
        <v>0</v>
      </c>
      <c r="I26" s="388" t="str">
        <f t="shared" si="0"/>
        <v>N/A</v>
      </c>
      <c r="J26" s="1"/>
      <c r="K26" s="38"/>
      <c r="L26" s="235" t="str">
        <f>+'2.2 PMA AZIENDA'!S147</f>
        <v>Cantina2</v>
      </c>
      <c r="M26" s="744" t="str">
        <f>+'2.2 PMA AZIENDA'!X147</f>
        <v xml:space="preserve"> </v>
      </c>
      <c r="N26" s="745"/>
      <c r="O26" s="746">
        <f>+'2.2 PMA AZIENDA'!U147</f>
        <v>0</v>
      </c>
      <c r="P26" s="744"/>
      <c r="Q26" s="744"/>
      <c r="R26" s="745"/>
      <c r="S26" s="151">
        <f>+'2.2 PMA AZIENDA'!W147</f>
        <v>0</v>
      </c>
      <c r="T26" s="387" t="str">
        <f t="shared" si="1"/>
        <v>N/A</v>
      </c>
      <c r="U26" s="1"/>
      <c r="V26" s="38"/>
      <c r="W26" s="38"/>
    </row>
    <row r="27" spans="1:23" ht="23.25" customHeight="1">
      <c r="A27" s="114" t="str">
        <f>+'2.2 PMA AZIENDA'!A148</f>
        <v>Cantina3</v>
      </c>
      <c r="B27" s="801" t="str">
        <f>+'2.2 PMA AZIENDA'!F148</f>
        <v xml:space="preserve"> </v>
      </c>
      <c r="C27" s="802"/>
      <c r="D27" s="800">
        <f>+'2.2 PMA AZIENDA'!C148</f>
        <v>0</v>
      </c>
      <c r="E27" s="801"/>
      <c r="F27" s="801"/>
      <c r="G27" s="802"/>
      <c r="H27" s="23">
        <f>+'2.2 PMA AZIENDA'!E148</f>
        <v>0</v>
      </c>
      <c r="I27" s="388" t="str">
        <f t="shared" si="0"/>
        <v>N/A</v>
      </c>
      <c r="J27" s="1"/>
      <c r="K27" s="38"/>
      <c r="L27" s="235" t="str">
        <f>+'2.2 PMA AZIENDA'!S148</f>
        <v>Cantina3</v>
      </c>
      <c r="M27" s="744" t="str">
        <f>+'2.2 PMA AZIENDA'!X148</f>
        <v xml:space="preserve"> </v>
      </c>
      <c r="N27" s="745"/>
      <c r="O27" s="746">
        <f>+'2.2 PMA AZIENDA'!U148</f>
        <v>0</v>
      </c>
      <c r="P27" s="744"/>
      <c r="Q27" s="744"/>
      <c r="R27" s="745"/>
      <c r="S27" s="151">
        <f>+'2.2 PMA AZIENDA'!W148</f>
        <v>0</v>
      </c>
      <c r="T27" s="387" t="str">
        <f t="shared" si="1"/>
        <v>N/A</v>
      </c>
      <c r="U27" s="1"/>
      <c r="V27" s="38"/>
      <c r="W27" s="38"/>
    </row>
    <row r="28" spans="1:23" ht="23.25" customHeight="1">
      <c r="A28" s="114" t="str">
        <f>+'2.2 PMA AZIENDA'!A149</f>
        <v>Cantina4</v>
      </c>
      <c r="B28" s="801" t="str">
        <f>+'2.2 PMA AZIENDA'!F149</f>
        <v xml:space="preserve"> </v>
      </c>
      <c r="C28" s="802"/>
      <c r="D28" s="800">
        <f>+'2.2 PMA AZIENDA'!C149</f>
        <v>0</v>
      </c>
      <c r="E28" s="801"/>
      <c r="F28" s="801"/>
      <c r="G28" s="802"/>
      <c r="H28" s="23">
        <f>+'2.2 PMA AZIENDA'!E149</f>
        <v>0</v>
      </c>
      <c r="I28" s="388" t="str">
        <f t="shared" si="0"/>
        <v>N/A</v>
      </c>
      <c r="J28" s="1"/>
      <c r="K28" s="38"/>
      <c r="L28" s="235" t="str">
        <f>+'2.2 PMA AZIENDA'!S149</f>
        <v>Cantina4</v>
      </c>
      <c r="M28" s="744" t="str">
        <f>+'2.2 PMA AZIENDA'!X149</f>
        <v xml:space="preserve"> </v>
      </c>
      <c r="N28" s="745"/>
      <c r="O28" s="746">
        <f>+'2.2 PMA AZIENDA'!U149</f>
        <v>0</v>
      </c>
      <c r="P28" s="744"/>
      <c r="Q28" s="744"/>
      <c r="R28" s="745"/>
      <c r="S28" s="151">
        <f>+'2.2 PMA AZIENDA'!W149</f>
        <v>0</v>
      </c>
      <c r="T28" s="387" t="str">
        <f t="shared" si="1"/>
        <v>N/A</v>
      </c>
      <c r="U28" s="1"/>
      <c r="V28" s="38"/>
      <c r="W28" s="38"/>
    </row>
    <row r="29" spans="1:23" ht="23.25" customHeight="1">
      <c r="A29" s="114" t="str">
        <f>+'2.2 PMA AZIENDA'!A150</f>
        <v>Cantina5</v>
      </c>
      <c r="B29" s="801" t="str">
        <f>+'2.2 PMA AZIENDA'!F150</f>
        <v xml:space="preserve"> </v>
      </c>
      <c r="C29" s="802"/>
      <c r="D29" s="800">
        <f>+'2.2 PMA AZIENDA'!C150</f>
        <v>0</v>
      </c>
      <c r="E29" s="801"/>
      <c r="F29" s="801"/>
      <c r="G29" s="802"/>
      <c r="H29" s="23">
        <f>+'2.2 PMA AZIENDA'!E150</f>
        <v>0</v>
      </c>
      <c r="I29" s="388" t="str">
        <f t="shared" si="0"/>
        <v>N/A</v>
      </c>
      <c r="J29" s="1"/>
      <c r="K29" s="38"/>
      <c r="L29" s="235" t="str">
        <f>+'2.2 PMA AZIENDA'!S150</f>
        <v>Cantina5</v>
      </c>
      <c r="M29" s="744" t="str">
        <f>+'2.2 PMA AZIENDA'!X150</f>
        <v xml:space="preserve"> </v>
      </c>
      <c r="N29" s="745"/>
      <c r="O29" s="746">
        <f>+'2.2 PMA AZIENDA'!U150</f>
        <v>0</v>
      </c>
      <c r="P29" s="744"/>
      <c r="Q29" s="744"/>
      <c r="R29" s="745"/>
      <c r="S29" s="151">
        <f>+'2.2 PMA AZIENDA'!W150</f>
        <v>0</v>
      </c>
      <c r="T29" s="387" t="str">
        <f t="shared" si="1"/>
        <v>N/A</v>
      </c>
      <c r="U29" s="1"/>
      <c r="V29" s="38"/>
      <c r="W29" s="38"/>
    </row>
    <row r="30" spans="1:23" ht="23.25" customHeight="1">
      <c r="A30" s="114" t="str">
        <f>+'2.2 PMA AZIENDA'!A151</f>
        <v>Laboratorio di trasformazione 1</v>
      </c>
      <c r="B30" s="801" t="str">
        <f>+'2.2 PMA AZIENDA'!F151</f>
        <v xml:space="preserve"> </v>
      </c>
      <c r="C30" s="802"/>
      <c r="D30" s="800">
        <f>+'2.2 PMA AZIENDA'!C151</f>
        <v>0</v>
      </c>
      <c r="E30" s="801"/>
      <c r="F30" s="801"/>
      <c r="G30" s="802"/>
      <c r="H30" s="23">
        <f>+'2.2 PMA AZIENDA'!E151</f>
        <v>0</v>
      </c>
      <c r="I30" s="388" t="str">
        <f t="shared" si="0"/>
        <v>N/A</v>
      </c>
      <c r="J30" s="1"/>
      <c r="K30" s="38"/>
      <c r="L30" s="235" t="str">
        <f>+'2.2 PMA AZIENDA'!S151</f>
        <v>Laboratorio di trasformazione 1</v>
      </c>
      <c r="M30" s="744" t="str">
        <f>+'2.2 PMA AZIENDA'!X151</f>
        <v xml:space="preserve"> </v>
      </c>
      <c r="N30" s="745"/>
      <c r="O30" s="746">
        <f>+'2.2 PMA AZIENDA'!U151</f>
        <v>0</v>
      </c>
      <c r="P30" s="744"/>
      <c r="Q30" s="744"/>
      <c r="R30" s="745"/>
      <c r="S30" s="151">
        <f>+'2.2 PMA AZIENDA'!W151</f>
        <v>0</v>
      </c>
      <c r="T30" s="387" t="str">
        <f t="shared" si="1"/>
        <v>N/A</v>
      </c>
      <c r="U30" s="1"/>
      <c r="V30" s="38"/>
      <c r="W30" s="38"/>
    </row>
    <row r="31" spans="1:23" ht="23.25" customHeight="1">
      <c r="A31" s="114" t="str">
        <f>+'2.2 PMA AZIENDA'!A152</f>
        <v>Laboratorio di trasformazione 2</v>
      </c>
      <c r="B31" s="801" t="str">
        <f>+'2.2 PMA AZIENDA'!F152</f>
        <v xml:space="preserve"> </v>
      </c>
      <c r="C31" s="802"/>
      <c r="D31" s="800">
        <f>+'2.2 PMA AZIENDA'!C152</f>
        <v>0</v>
      </c>
      <c r="E31" s="801"/>
      <c r="F31" s="801"/>
      <c r="G31" s="802"/>
      <c r="H31" s="23">
        <f>+'2.2 PMA AZIENDA'!E152</f>
        <v>0</v>
      </c>
      <c r="I31" s="388" t="str">
        <f t="shared" si="0"/>
        <v>N/A</v>
      </c>
      <c r="J31" s="1"/>
      <c r="K31" s="38"/>
      <c r="L31" s="235" t="str">
        <f>+'2.2 PMA AZIENDA'!S152</f>
        <v>Laboratorio di trasformazione 2</v>
      </c>
      <c r="M31" s="744" t="str">
        <f>+'2.2 PMA AZIENDA'!X152</f>
        <v xml:space="preserve"> </v>
      </c>
      <c r="N31" s="745"/>
      <c r="O31" s="746">
        <f>+'2.2 PMA AZIENDA'!U152</f>
        <v>0</v>
      </c>
      <c r="P31" s="744"/>
      <c r="Q31" s="744"/>
      <c r="R31" s="745"/>
      <c r="S31" s="151">
        <f>+'2.2 PMA AZIENDA'!W152</f>
        <v>0</v>
      </c>
      <c r="T31" s="387" t="str">
        <f t="shared" si="1"/>
        <v>N/A</v>
      </c>
      <c r="U31" s="1"/>
      <c r="V31" s="38"/>
      <c r="W31" s="38"/>
    </row>
    <row r="32" spans="1:23" ht="23.25" customHeight="1">
      <c r="A32" s="114" t="str">
        <f>+'2.2 PMA AZIENDA'!A153</f>
        <v>Laboratorio di trasformazione 3</v>
      </c>
      <c r="B32" s="801" t="str">
        <f>+'2.2 PMA AZIENDA'!F153</f>
        <v xml:space="preserve"> </v>
      </c>
      <c r="C32" s="802"/>
      <c r="D32" s="800">
        <f>+'2.2 PMA AZIENDA'!C153</f>
        <v>0</v>
      </c>
      <c r="E32" s="801"/>
      <c r="F32" s="801"/>
      <c r="G32" s="802"/>
      <c r="H32" s="23">
        <f>+'2.2 PMA AZIENDA'!E153</f>
        <v>0</v>
      </c>
      <c r="I32" s="388" t="str">
        <f t="shared" si="0"/>
        <v>N/A</v>
      </c>
      <c r="J32" s="1"/>
      <c r="K32" s="38"/>
      <c r="L32" s="235" t="str">
        <f>+'2.2 PMA AZIENDA'!S153</f>
        <v>Laboratorio di trasformazione 3</v>
      </c>
      <c r="M32" s="744" t="str">
        <f>+'2.2 PMA AZIENDA'!X153</f>
        <v xml:space="preserve"> </v>
      </c>
      <c r="N32" s="745"/>
      <c r="O32" s="746">
        <f>+'2.2 PMA AZIENDA'!U153</f>
        <v>0</v>
      </c>
      <c r="P32" s="744"/>
      <c r="Q32" s="744"/>
      <c r="R32" s="745"/>
      <c r="S32" s="151">
        <f>+'2.2 PMA AZIENDA'!W153</f>
        <v>0</v>
      </c>
      <c r="T32" s="387" t="str">
        <f t="shared" si="1"/>
        <v>N/A</v>
      </c>
      <c r="U32" s="1"/>
      <c r="V32" s="38"/>
      <c r="W32" s="38"/>
    </row>
    <row r="33" spans="1:23" ht="23.25" customHeight="1">
      <c r="A33" s="114" t="str">
        <f>+'2.2 PMA AZIENDA'!A154</f>
        <v>Laboratorio di trasformazione 4</v>
      </c>
      <c r="B33" s="801" t="str">
        <f>+'2.2 PMA AZIENDA'!F154</f>
        <v xml:space="preserve"> </v>
      </c>
      <c r="C33" s="802"/>
      <c r="D33" s="800">
        <f>+'2.2 PMA AZIENDA'!C154</f>
        <v>0</v>
      </c>
      <c r="E33" s="801"/>
      <c r="F33" s="801"/>
      <c r="G33" s="802"/>
      <c r="H33" s="23">
        <f>+'2.2 PMA AZIENDA'!E154</f>
        <v>0</v>
      </c>
      <c r="I33" s="388" t="str">
        <f t="shared" si="0"/>
        <v>N/A</v>
      </c>
      <c r="J33" s="1"/>
      <c r="K33" s="38"/>
      <c r="L33" s="235" t="str">
        <f>+'2.2 PMA AZIENDA'!S154</f>
        <v>Laboratorio di trasformazione 4</v>
      </c>
      <c r="M33" s="744" t="str">
        <f>+'2.2 PMA AZIENDA'!X154</f>
        <v xml:space="preserve"> </v>
      </c>
      <c r="N33" s="745"/>
      <c r="O33" s="746">
        <f>+'2.2 PMA AZIENDA'!U154</f>
        <v>0</v>
      </c>
      <c r="P33" s="744"/>
      <c r="Q33" s="744"/>
      <c r="R33" s="745"/>
      <c r="S33" s="151">
        <f>+'2.2 PMA AZIENDA'!W154</f>
        <v>0</v>
      </c>
      <c r="T33" s="387" t="str">
        <f t="shared" si="1"/>
        <v>N/A</v>
      </c>
      <c r="U33" s="1"/>
      <c r="V33" s="38"/>
      <c r="W33" s="38"/>
    </row>
    <row r="34" spans="1:23" ht="23.25" customHeight="1">
      <c r="A34" s="114" t="str">
        <f>+'2.2 PMA AZIENDA'!A155</f>
        <v>Laboratorio di trasformazione 5</v>
      </c>
      <c r="B34" s="801" t="str">
        <f>+'2.2 PMA AZIENDA'!F155</f>
        <v xml:space="preserve"> </v>
      </c>
      <c r="C34" s="802"/>
      <c r="D34" s="800">
        <f>+'2.2 PMA AZIENDA'!C155</f>
        <v>0</v>
      </c>
      <c r="E34" s="801"/>
      <c r="F34" s="801"/>
      <c r="G34" s="802"/>
      <c r="H34" s="23">
        <f>+'2.2 PMA AZIENDA'!E155</f>
        <v>0</v>
      </c>
      <c r="I34" s="388" t="str">
        <f t="shared" si="0"/>
        <v>N/A</v>
      </c>
      <c r="J34" s="1"/>
      <c r="K34" s="38"/>
      <c r="L34" s="235" t="str">
        <f>+'2.2 PMA AZIENDA'!S155</f>
        <v>Laboratorio di trasformazione 5</v>
      </c>
      <c r="M34" s="744" t="str">
        <f>+'2.2 PMA AZIENDA'!X155</f>
        <v xml:space="preserve"> </v>
      </c>
      <c r="N34" s="745"/>
      <c r="O34" s="746">
        <f>+'2.2 PMA AZIENDA'!U155</f>
        <v>0</v>
      </c>
      <c r="P34" s="744"/>
      <c r="Q34" s="744"/>
      <c r="R34" s="745"/>
      <c r="S34" s="151">
        <f>+'2.2 PMA AZIENDA'!W155</f>
        <v>0</v>
      </c>
      <c r="T34" s="387" t="str">
        <f t="shared" si="1"/>
        <v>N/A</v>
      </c>
      <c r="U34" s="1"/>
      <c r="V34" s="38"/>
      <c r="W34" s="38"/>
    </row>
    <row r="35" spans="1:23" ht="23.25" customHeight="1">
      <c r="A35" s="114" t="str">
        <f>+'2.2 PMA AZIENDA'!A156</f>
        <v>Vendita diretta 1</v>
      </c>
      <c r="B35" s="801" t="str">
        <f>+'2.2 PMA AZIENDA'!F156</f>
        <v xml:space="preserve"> </v>
      </c>
      <c r="C35" s="802"/>
      <c r="D35" s="800">
        <f>+'2.2 PMA AZIENDA'!C156</f>
        <v>0</v>
      </c>
      <c r="E35" s="801"/>
      <c r="F35" s="801"/>
      <c r="G35" s="802"/>
      <c r="H35" s="23">
        <f>+'2.2 PMA AZIENDA'!E156</f>
        <v>0</v>
      </c>
      <c r="I35" s="388" t="str">
        <f t="shared" si="0"/>
        <v>N/A</v>
      </c>
      <c r="J35" s="1"/>
      <c r="K35" s="38"/>
      <c r="L35" s="235" t="str">
        <f>+'2.2 PMA AZIENDA'!S156</f>
        <v>Vendita diretta 1</v>
      </c>
      <c r="M35" s="744" t="str">
        <f>+'2.2 PMA AZIENDA'!X156</f>
        <v xml:space="preserve"> </v>
      </c>
      <c r="N35" s="745"/>
      <c r="O35" s="746">
        <f>+'2.2 PMA AZIENDA'!U156</f>
        <v>0</v>
      </c>
      <c r="P35" s="744"/>
      <c r="Q35" s="744"/>
      <c r="R35" s="745"/>
      <c r="S35" s="151">
        <f>+'2.2 PMA AZIENDA'!W156</f>
        <v>0</v>
      </c>
      <c r="T35" s="387" t="str">
        <f t="shared" si="1"/>
        <v>N/A</v>
      </c>
      <c r="U35" s="1"/>
      <c r="V35" s="38"/>
      <c r="W35" s="38"/>
    </row>
    <row r="36" spans="1:23" ht="23.25" customHeight="1">
      <c r="A36" s="114" t="str">
        <f>+'2.2 PMA AZIENDA'!A157</f>
        <v>Vendita diretta 2</v>
      </c>
      <c r="B36" s="801" t="str">
        <f>+'2.2 PMA AZIENDA'!F157</f>
        <v xml:space="preserve"> </v>
      </c>
      <c r="C36" s="802"/>
      <c r="D36" s="800">
        <f>+'2.2 PMA AZIENDA'!C157</f>
        <v>0</v>
      </c>
      <c r="E36" s="801"/>
      <c r="F36" s="801"/>
      <c r="G36" s="802"/>
      <c r="H36" s="23">
        <f>+'2.2 PMA AZIENDA'!E157</f>
        <v>0</v>
      </c>
      <c r="I36" s="388" t="str">
        <f t="shared" si="0"/>
        <v>N/A</v>
      </c>
      <c r="J36" s="1"/>
      <c r="K36" s="38"/>
      <c r="L36" s="235" t="str">
        <f>+'2.2 PMA AZIENDA'!S157</f>
        <v>Vendita diretta 2</v>
      </c>
      <c r="M36" s="744" t="str">
        <f>+'2.2 PMA AZIENDA'!X157</f>
        <v xml:space="preserve"> </v>
      </c>
      <c r="N36" s="745"/>
      <c r="O36" s="746">
        <f>+'2.2 PMA AZIENDA'!U157</f>
        <v>0</v>
      </c>
      <c r="P36" s="744"/>
      <c r="Q36" s="744"/>
      <c r="R36" s="745"/>
      <c r="S36" s="151">
        <f>+'2.2 PMA AZIENDA'!W157</f>
        <v>0</v>
      </c>
      <c r="T36" s="387" t="str">
        <f t="shared" si="1"/>
        <v>N/A</v>
      </c>
      <c r="U36" s="1"/>
      <c r="V36" s="38"/>
      <c r="W36" s="38"/>
    </row>
    <row r="37" spans="1:23" ht="23.25" customHeight="1">
      <c r="A37" s="114" t="str">
        <f>+'2.2 PMA AZIENDA'!A158</f>
        <v>Vendita diretta 3</v>
      </c>
      <c r="B37" s="801" t="str">
        <f>+'2.2 PMA AZIENDA'!F158</f>
        <v xml:space="preserve"> </v>
      </c>
      <c r="C37" s="802"/>
      <c r="D37" s="800">
        <f>+'2.2 PMA AZIENDA'!C158</f>
        <v>0</v>
      </c>
      <c r="E37" s="801"/>
      <c r="F37" s="801"/>
      <c r="G37" s="802"/>
      <c r="H37" s="23">
        <f>+'2.2 PMA AZIENDA'!E158</f>
        <v>0</v>
      </c>
      <c r="I37" s="388" t="str">
        <f t="shared" si="0"/>
        <v>N/A</v>
      </c>
      <c r="J37" s="1"/>
      <c r="K37" s="38"/>
      <c r="L37" s="235" t="str">
        <f>+'2.2 PMA AZIENDA'!S158</f>
        <v>Vendita diretta 3</v>
      </c>
      <c r="M37" s="744" t="str">
        <f>+'2.2 PMA AZIENDA'!X158</f>
        <v xml:space="preserve"> </v>
      </c>
      <c r="N37" s="745"/>
      <c r="O37" s="746">
        <f>+'2.2 PMA AZIENDA'!U158</f>
        <v>0</v>
      </c>
      <c r="P37" s="744"/>
      <c r="Q37" s="744"/>
      <c r="R37" s="745"/>
      <c r="S37" s="151">
        <f>+'2.2 PMA AZIENDA'!W158</f>
        <v>0</v>
      </c>
      <c r="T37" s="387" t="str">
        <f t="shared" si="1"/>
        <v>N/A</v>
      </c>
      <c r="U37" s="1"/>
      <c r="V37" s="38"/>
      <c r="W37" s="38"/>
    </row>
    <row r="38" spans="1:23" ht="23.25" customHeight="1">
      <c r="A38" s="114" t="str">
        <f>+'2.2 PMA AZIENDA'!A159</f>
        <v>Vendita diretta 4</v>
      </c>
      <c r="B38" s="801" t="str">
        <f>+'2.2 PMA AZIENDA'!F159</f>
        <v xml:space="preserve"> </v>
      </c>
      <c r="C38" s="802"/>
      <c r="D38" s="800">
        <f>+'2.2 PMA AZIENDA'!C159</f>
        <v>0</v>
      </c>
      <c r="E38" s="801"/>
      <c r="F38" s="801"/>
      <c r="G38" s="802"/>
      <c r="H38" s="23">
        <f>+'2.2 PMA AZIENDA'!E159</f>
        <v>0</v>
      </c>
      <c r="I38" s="388" t="str">
        <f t="shared" si="0"/>
        <v>N/A</v>
      </c>
      <c r="J38" s="1"/>
      <c r="K38" s="38"/>
      <c r="L38" s="235" t="str">
        <f>+'2.2 PMA AZIENDA'!S159</f>
        <v>Vendita diretta 4</v>
      </c>
      <c r="M38" s="744" t="str">
        <f>+'2.2 PMA AZIENDA'!X159</f>
        <v xml:space="preserve"> </v>
      </c>
      <c r="N38" s="745"/>
      <c r="O38" s="746">
        <f>+'2.2 PMA AZIENDA'!U159</f>
        <v>0</v>
      </c>
      <c r="P38" s="744"/>
      <c r="Q38" s="744"/>
      <c r="R38" s="745"/>
      <c r="S38" s="151">
        <f>+'2.2 PMA AZIENDA'!W159</f>
        <v>0</v>
      </c>
      <c r="T38" s="387" t="str">
        <f t="shared" si="1"/>
        <v>N/A</v>
      </c>
      <c r="U38" s="1"/>
      <c r="V38" s="38"/>
      <c r="W38" s="38"/>
    </row>
    <row r="39" spans="1:23" ht="23.25" customHeight="1">
      <c r="A39" s="114" t="str">
        <f>+'2.2 PMA AZIENDA'!A160</f>
        <v>Vendita diretta 5</v>
      </c>
      <c r="B39" s="801" t="str">
        <f>+'2.2 PMA AZIENDA'!F160</f>
        <v xml:space="preserve"> </v>
      </c>
      <c r="C39" s="802"/>
      <c r="D39" s="800">
        <f>+'2.2 PMA AZIENDA'!C160</f>
        <v>0</v>
      </c>
      <c r="E39" s="801"/>
      <c r="F39" s="801"/>
      <c r="G39" s="802"/>
      <c r="H39" s="23">
        <f>+'2.2 PMA AZIENDA'!E160</f>
        <v>0</v>
      </c>
      <c r="I39" s="388" t="str">
        <f t="shared" si="0"/>
        <v>N/A</v>
      </c>
      <c r="J39" s="1"/>
      <c r="K39" s="38"/>
      <c r="L39" s="235" t="str">
        <f>+'2.2 PMA AZIENDA'!S160</f>
        <v>Vendita diretta 5</v>
      </c>
      <c r="M39" s="744" t="str">
        <f>+'2.2 PMA AZIENDA'!X160</f>
        <v xml:space="preserve"> </v>
      </c>
      <c r="N39" s="745"/>
      <c r="O39" s="746">
        <f>+'2.2 PMA AZIENDA'!U160</f>
        <v>0</v>
      </c>
      <c r="P39" s="744"/>
      <c r="Q39" s="744"/>
      <c r="R39" s="745"/>
      <c r="S39" s="151">
        <f>+'2.2 PMA AZIENDA'!W160</f>
        <v>0</v>
      </c>
      <c r="T39" s="387" t="str">
        <f t="shared" si="1"/>
        <v>N/A</v>
      </c>
      <c r="U39" s="1"/>
      <c r="V39" s="38"/>
      <c r="W39" s="38"/>
    </row>
    <row r="40" spans="1:23" ht="23.25" customHeight="1">
      <c r="A40" s="114" t="str">
        <f>+'2.2 PMA AZIENDA'!A161</f>
        <v>Produzione da FER (biogas ecc.)</v>
      </c>
      <c r="B40" s="801" t="str">
        <f>+'2.2 PMA AZIENDA'!F161</f>
        <v xml:space="preserve"> </v>
      </c>
      <c r="C40" s="802"/>
      <c r="D40" s="800">
        <f>+'2.2 PMA AZIENDA'!C161</f>
        <v>0</v>
      </c>
      <c r="E40" s="801"/>
      <c r="F40" s="801"/>
      <c r="G40" s="802"/>
      <c r="H40" s="23">
        <f>+'2.2 PMA AZIENDA'!E161</f>
        <v>0</v>
      </c>
      <c r="I40" s="388" t="str">
        <f t="shared" si="0"/>
        <v>N/A</v>
      </c>
      <c r="J40" s="1"/>
      <c r="K40" s="38"/>
      <c r="L40" s="235" t="str">
        <f>+'2.2 PMA AZIENDA'!S161</f>
        <v>Produzione da FER (biogas ecc.)</v>
      </c>
      <c r="M40" s="744" t="str">
        <f>+'2.2 PMA AZIENDA'!X161</f>
        <v xml:space="preserve"> </v>
      </c>
      <c r="N40" s="745"/>
      <c r="O40" s="746">
        <f>+'2.2 PMA AZIENDA'!U161</f>
        <v>0</v>
      </c>
      <c r="P40" s="744"/>
      <c r="Q40" s="744"/>
      <c r="R40" s="745"/>
      <c r="S40" s="151">
        <f>+'2.2 PMA AZIENDA'!W161</f>
        <v>0</v>
      </c>
      <c r="T40" s="387" t="str">
        <f t="shared" si="1"/>
        <v>N/A</v>
      </c>
      <c r="U40" s="1"/>
      <c r="V40" s="38"/>
      <c r="W40" s="38"/>
    </row>
    <row r="41" spans="1:23" ht="23.25" customHeight="1">
      <c r="A41" s="114" t="str">
        <f>+'2.2 PMA AZIENDA'!A162</f>
        <v>Altro</v>
      </c>
      <c r="B41" s="801" t="str">
        <f>+'2.2 PMA AZIENDA'!F162</f>
        <v xml:space="preserve"> </v>
      </c>
      <c r="C41" s="802"/>
      <c r="D41" s="800">
        <f>+'2.2 PMA AZIENDA'!C162</f>
        <v>0</v>
      </c>
      <c r="E41" s="801"/>
      <c r="F41" s="801"/>
      <c r="G41" s="802"/>
      <c r="H41" s="23">
        <f>+'2.2 PMA AZIENDA'!E162</f>
        <v>0</v>
      </c>
      <c r="I41" s="388" t="str">
        <f t="shared" si="0"/>
        <v>N/A</v>
      </c>
      <c r="J41" s="1"/>
      <c r="K41" s="38"/>
      <c r="L41" s="235" t="str">
        <f>+'2.2 PMA AZIENDA'!S162</f>
        <v>Altro</v>
      </c>
      <c r="M41" s="744" t="str">
        <f>+'2.2 PMA AZIENDA'!X162</f>
        <v xml:space="preserve"> </v>
      </c>
      <c r="N41" s="745"/>
      <c r="O41" s="746">
        <f>+'2.2 PMA AZIENDA'!U162</f>
        <v>0</v>
      </c>
      <c r="P41" s="744"/>
      <c r="Q41" s="744"/>
      <c r="R41" s="745"/>
      <c r="S41" s="151">
        <f>+'2.2 PMA AZIENDA'!W162</f>
        <v>0</v>
      </c>
      <c r="T41" s="387" t="str">
        <f t="shared" si="1"/>
        <v>N/A</v>
      </c>
      <c r="U41" s="1"/>
      <c r="V41" s="38"/>
      <c r="W41" s="38"/>
    </row>
    <row r="42" spans="1:23">
      <c r="A42" s="94"/>
      <c r="B42" s="94"/>
      <c r="C42" s="94"/>
      <c r="D42" s="38"/>
      <c r="E42" s="38"/>
      <c r="F42" s="38"/>
      <c r="G42" s="38"/>
      <c r="H42" s="38"/>
      <c r="I42" s="38"/>
      <c r="J42" s="38"/>
      <c r="K42" s="38"/>
      <c r="L42" s="94"/>
      <c r="M42" s="94"/>
      <c r="N42" s="94"/>
      <c r="O42" s="38"/>
      <c r="P42" s="38"/>
      <c r="Q42" s="38"/>
      <c r="R42" s="38"/>
      <c r="S42" s="38"/>
      <c r="T42" s="38"/>
      <c r="U42" s="38"/>
      <c r="V42" s="38"/>
      <c r="W42" s="38"/>
    </row>
    <row r="43" spans="1:23" ht="18.75" customHeight="1">
      <c r="A43" s="604" t="s">
        <v>551</v>
      </c>
      <c r="B43" s="604"/>
      <c r="C43" s="604"/>
      <c r="D43" s="604"/>
      <c r="E43" s="604"/>
      <c r="F43" s="604"/>
      <c r="G43" s="604"/>
      <c r="H43" s="604"/>
      <c r="I43" s="604"/>
      <c r="J43" s="604"/>
      <c r="K43" s="38"/>
      <c r="L43" s="677" t="s">
        <v>645</v>
      </c>
      <c r="M43" s="678"/>
      <c r="N43" s="678"/>
      <c r="O43" s="678"/>
      <c r="P43" s="678"/>
      <c r="Q43" s="678"/>
      <c r="R43" s="678"/>
      <c r="S43" s="678"/>
      <c r="T43" s="678"/>
      <c r="U43" s="679"/>
      <c r="V43" s="38"/>
      <c r="W43" s="38"/>
    </row>
    <row r="44" spans="1:23" ht="22.05" customHeight="1">
      <c r="A44" s="830" t="s">
        <v>108</v>
      </c>
      <c r="B44" s="831"/>
      <c r="C44" s="831"/>
      <c r="D44" s="831"/>
      <c r="E44" s="831"/>
      <c r="F44" s="831"/>
      <c r="G44" s="831"/>
      <c r="H44" s="831"/>
      <c r="I44" s="831"/>
      <c r="J44" s="832"/>
      <c r="K44" s="38"/>
      <c r="L44" s="738" t="s">
        <v>108</v>
      </c>
      <c r="M44" s="739"/>
      <c r="N44" s="739"/>
      <c r="O44" s="739"/>
      <c r="P44" s="739"/>
      <c r="Q44" s="739"/>
      <c r="R44" s="739"/>
      <c r="S44" s="739"/>
      <c r="T44" s="739"/>
      <c r="U44" s="740"/>
      <c r="V44" s="38"/>
      <c r="W44" s="38"/>
    </row>
    <row r="45" spans="1:23" ht="56.1" customHeight="1">
      <c r="A45" s="611" t="s">
        <v>88</v>
      </c>
      <c r="B45" s="605" t="s">
        <v>109</v>
      </c>
      <c r="C45" s="606"/>
      <c r="D45" s="605" t="s">
        <v>278</v>
      </c>
      <c r="E45" s="753"/>
      <c r="F45" s="753"/>
      <c r="G45" s="606"/>
      <c r="H45" s="30" t="s">
        <v>112</v>
      </c>
      <c r="I45" s="611" t="s">
        <v>113</v>
      </c>
      <c r="J45" s="611" t="s">
        <v>114</v>
      </c>
      <c r="K45" s="38"/>
      <c r="L45" s="644" t="s">
        <v>88</v>
      </c>
      <c r="M45" s="647" t="s">
        <v>109</v>
      </c>
      <c r="N45" s="648"/>
      <c r="O45" s="647" t="s">
        <v>278</v>
      </c>
      <c r="P45" s="741"/>
      <c r="Q45" s="741"/>
      <c r="R45" s="648"/>
      <c r="S45" s="152" t="s">
        <v>112</v>
      </c>
      <c r="T45" s="644" t="s">
        <v>113</v>
      </c>
      <c r="U45" s="644" t="s">
        <v>631</v>
      </c>
      <c r="V45" s="92"/>
      <c r="W45" s="38"/>
    </row>
    <row r="46" spans="1:23" ht="14.25" customHeight="1">
      <c r="A46" s="612"/>
      <c r="B46" s="104" t="s">
        <v>110</v>
      </c>
      <c r="C46" s="104" t="s">
        <v>111</v>
      </c>
      <c r="D46" s="803" t="s">
        <v>110</v>
      </c>
      <c r="E46" s="804"/>
      <c r="F46" s="803" t="s">
        <v>111</v>
      </c>
      <c r="G46" s="804"/>
      <c r="H46" s="302" t="s">
        <v>279</v>
      </c>
      <c r="I46" s="612"/>
      <c r="J46" s="612"/>
      <c r="K46" s="38"/>
      <c r="L46" s="645"/>
      <c r="M46" s="73" t="s">
        <v>110</v>
      </c>
      <c r="N46" s="73" t="s">
        <v>111</v>
      </c>
      <c r="O46" s="742" t="s">
        <v>110</v>
      </c>
      <c r="P46" s="743"/>
      <c r="Q46" s="742" t="s">
        <v>111</v>
      </c>
      <c r="R46" s="743"/>
      <c r="S46" s="303" t="s">
        <v>279</v>
      </c>
      <c r="T46" s="645"/>
      <c r="U46" s="645"/>
      <c r="V46" s="102"/>
      <c r="W46" s="38"/>
    </row>
    <row r="47" spans="1:23" s="7" customFormat="1" ht="24" customHeight="1">
      <c r="A47" s="23" t="str">
        <f>+IFERROR(#REF!," ")</f>
        <v xml:space="preserve"> </v>
      </c>
      <c r="B47" s="4"/>
      <c r="C47" s="254" t="str">
        <f>+IFERROR(B47/'2.2 PMA AZIENDA'!$B$5,"")</f>
        <v/>
      </c>
      <c r="D47" s="607"/>
      <c r="E47" s="608"/>
      <c r="F47" s="389"/>
      <c r="G47" s="390"/>
      <c r="H47" s="4"/>
      <c r="I47" s="4"/>
      <c r="J47" s="4"/>
      <c r="K47" s="85"/>
      <c r="L47" s="151" t="str">
        <f>+IFERROR(#REF!," ")</f>
        <v xml:space="preserve"> </v>
      </c>
      <c r="M47" s="4"/>
      <c r="N47" s="391" t="str">
        <f>+IFERROR(M47/'2.2 PMA AZIENDA'!$T$5,"")</f>
        <v/>
      </c>
      <c r="O47" s="607"/>
      <c r="P47" s="608"/>
      <c r="Q47" s="712" t="str">
        <f>+IFERROR(O47/'2.2 PMA AZIENDA'!$T$5,"")</f>
        <v/>
      </c>
      <c r="R47" s="713"/>
      <c r="S47" s="4"/>
      <c r="T47" s="4"/>
      <c r="U47" s="4"/>
      <c r="V47" s="392"/>
      <c r="W47" s="85"/>
    </row>
    <row r="48" spans="1:23" s="7" customFormat="1" ht="24" customHeight="1">
      <c r="A48" s="23" t="str">
        <f>+IFERROR(#REF!," ")</f>
        <v xml:space="preserve"> </v>
      </c>
      <c r="B48" s="4"/>
      <c r="C48" s="254" t="str">
        <f>+IFERROR(B48/'2.2 PMA AZIENDA'!$B$5,"")</f>
        <v/>
      </c>
      <c r="D48" s="607"/>
      <c r="E48" s="608"/>
      <c r="F48" s="389"/>
      <c r="G48" s="390"/>
      <c r="H48" s="4"/>
      <c r="I48" s="4"/>
      <c r="J48" s="4"/>
      <c r="K48" s="85"/>
      <c r="L48" s="151" t="str">
        <f>+IFERROR(#REF!," ")</f>
        <v xml:space="preserve"> </v>
      </c>
      <c r="M48" s="4"/>
      <c r="N48" s="391" t="str">
        <f>+IFERROR(M48/'2.2 PMA AZIENDA'!$T$5,"")</f>
        <v/>
      </c>
      <c r="O48" s="607"/>
      <c r="P48" s="608"/>
      <c r="Q48" s="712" t="str">
        <f>+IFERROR(O48/'2.2 PMA AZIENDA'!$T$5,"")</f>
        <v/>
      </c>
      <c r="R48" s="713"/>
      <c r="S48" s="4"/>
      <c r="T48" s="4"/>
      <c r="U48" s="4"/>
      <c r="V48" s="392"/>
      <c r="W48" s="85"/>
    </row>
    <row r="49" spans="1:23" s="7" customFormat="1" ht="24" customHeight="1">
      <c r="A49" s="23" t="str">
        <f>+IFERROR(#REF!," ")</f>
        <v xml:space="preserve"> </v>
      </c>
      <c r="B49" s="4"/>
      <c r="C49" s="254" t="str">
        <f>+IFERROR(B49/'2.2 PMA AZIENDA'!$B$5,"")</f>
        <v/>
      </c>
      <c r="D49" s="607"/>
      <c r="E49" s="608"/>
      <c r="F49" s="389"/>
      <c r="G49" s="390"/>
      <c r="H49" s="4"/>
      <c r="I49" s="4"/>
      <c r="J49" s="4"/>
      <c r="K49" s="85"/>
      <c r="L49" s="151" t="str">
        <f>+IFERROR(#REF!," ")</f>
        <v xml:space="preserve"> </v>
      </c>
      <c r="M49" s="4"/>
      <c r="N49" s="391" t="str">
        <f>+IFERROR(M49/'2.2 PMA AZIENDA'!$T$5,"")</f>
        <v/>
      </c>
      <c r="O49" s="607"/>
      <c r="P49" s="608"/>
      <c r="Q49" s="712" t="str">
        <f>+IFERROR(O49/'2.2 PMA AZIENDA'!$T$5,"")</f>
        <v/>
      </c>
      <c r="R49" s="713"/>
      <c r="S49" s="4"/>
      <c r="T49" s="4"/>
      <c r="U49" s="4"/>
      <c r="V49" s="392"/>
      <c r="W49" s="85"/>
    </row>
    <row r="50" spans="1:23" s="7" customFormat="1" ht="24" customHeight="1">
      <c r="A50" s="23" t="str">
        <f>+IFERROR(#REF!," ")</f>
        <v xml:space="preserve"> </v>
      </c>
      <c r="B50" s="4"/>
      <c r="C50" s="254" t="str">
        <f>+IFERROR(B50/'2.2 PMA AZIENDA'!$B$5,"")</f>
        <v/>
      </c>
      <c r="D50" s="607"/>
      <c r="E50" s="608"/>
      <c r="F50" s="389"/>
      <c r="G50" s="390"/>
      <c r="H50" s="4"/>
      <c r="I50" s="4"/>
      <c r="J50" s="4"/>
      <c r="K50" s="85"/>
      <c r="L50" s="151" t="str">
        <f>+IFERROR(#REF!," ")</f>
        <v xml:space="preserve"> </v>
      </c>
      <c r="M50" s="4"/>
      <c r="N50" s="391" t="str">
        <f>+IFERROR(M50/'2.2 PMA AZIENDA'!$T$5,"")</f>
        <v/>
      </c>
      <c r="O50" s="607"/>
      <c r="P50" s="608"/>
      <c r="Q50" s="712" t="str">
        <f>+IFERROR(O50/'2.2 PMA AZIENDA'!$T$5,"")</f>
        <v/>
      </c>
      <c r="R50" s="713"/>
      <c r="S50" s="4"/>
      <c r="T50" s="4"/>
      <c r="U50" s="4"/>
      <c r="V50" s="392"/>
      <c r="W50" s="85"/>
    </row>
    <row r="51" spans="1:23" s="7" customFormat="1" ht="24" customHeight="1">
      <c r="A51" s="23" t="str">
        <f>+IFERROR(#REF!," ")</f>
        <v xml:space="preserve"> </v>
      </c>
      <c r="B51" s="4"/>
      <c r="C51" s="254" t="str">
        <f>+IFERROR(B51/'2.2 PMA AZIENDA'!$B$5,"")</f>
        <v/>
      </c>
      <c r="D51" s="607"/>
      <c r="E51" s="608"/>
      <c r="F51" s="389"/>
      <c r="G51" s="390"/>
      <c r="H51" s="4"/>
      <c r="I51" s="4"/>
      <c r="J51" s="4"/>
      <c r="K51" s="85"/>
      <c r="L51" s="151" t="str">
        <f>+IFERROR(#REF!," ")</f>
        <v xml:space="preserve"> </v>
      </c>
      <c r="M51" s="4"/>
      <c r="N51" s="391" t="str">
        <f>+IFERROR(M51/'2.2 PMA AZIENDA'!$T$5,"")</f>
        <v/>
      </c>
      <c r="O51" s="607"/>
      <c r="P51" s="608"/>
      <c r="Q51" s="712" t="str">
        <f>+IFERROR(O51/'2.2 PMA AZIENDA'!$T$5,"")</f>
        <v/>
      </c>
      <c r="R51" s="713"/>
      <c r="S51" s="4"/>
      <c r="T51" s="4"/>
      <c r="U51" s="4"/>
      <c r="V51" s="392"/>
      <c r="W51" s="85"/>
    </row>
    <row r="52" spans="1:23" s="7" customFormat="1" ht="24" customHeight="1">
      <c r="A52" s="23" t="str">
        <f>+IFERROR(#REF!," ")</f>
        <v xml:space="preserve"> </v>
      </c>
      <c r="B52" s="4"/>
      <c r="C52" s="254" t="str">
        <f>+IFERROR(B52/'2.2 PMA AZIENDA'!$B$5,"")</f>
        <v/>
      </c>
      <c r="D52" s="607"/>
      <c r="E52" s="608"/>
      <c r="F52" s="389"/>
      <c r="G52" s="390"/>
      <c r="H52" s="4"/>
      <c r="I52" s="4"/>
      <c r="J52" s="4"/>
      <c r="K52" s="85"/>
      <c r="L52" s="151" t="str">
        <f>+IFERROR(#REF!," ")</f>
        <v xml:space="preserve"> </v>
      </c>
      <c r="M52" s="4"/>
      <c r="N52" s="391" t="str">
        <f>+IFERROR(M52/'2.2 PMA AZIENDA'!$T$5,"")</f>
        <v/>
      </c>
      <c r="O52" s="607"/>
      <c r="P52" s="608"/>
      <c r="Q52" s="712" t="str">
        <f>+IFERROR(O52/'2.2 PMA AZIENDA'!$T$5,"")</f>
        <v/>
      </c>
      <c r="R52" s="713"/>
      <c r="S52" s="4"/>
      <c r="T52" s="4"/>
      <c r="U52" s="4"/>
      <c r="V52" s="392"/>
      <c r="W52" s="85"/>
    </row>
    <row r="53" spans="1:23" s="7" customFormat="1" ht="24" customHeight="1">
      <c r="A53" s="23" t="str">
        <f>+IFERROR(#REF!," ")</f>
        <v xml:space="preserve"> </v>
      </c>
      <c r="B53" s="4"/>
      <c r="C53" s="254" t="str">
        <f>+IFERROR(B53/'2.2 PMA AZIENDA'!$B$5,"")</f>
        <v/>
      </c>
      <c r="D53" s="607"/>
      <c r="E53" s="608"/>
      <c r="F53" s="389"/>
      <c r="G53" s="390"/>
      <c r="H53" s="4"/>
      <c r="I53" s="4"/>
      <c r="J53" s="4"/>
      <c r="K53" s="85"/>
      <c r="L53" s="151" t="str">
        <f>+IFERROR(#REF!," ")</f>
        <v xml:space="preserve"> </v>
      </c>
      <c r="M53" s="4"/>
      <c r="N53" s="391" t="str">
        <f>+IFERROR(M53/'2.2 PMA AZIENDA'!$T$5,"")</f>
        <v/>
      </c>
      <c r="O53" s="607"/>
      <c r="P53" s="608"/>
      <c r="Q53" s="712" t="str">
        <f>+IFERROR(O53/'2.2 PMA AZIENDA'!$T$5,"")</f>
        <v/>
      </c>
      <c r="R53" s="713"/>
      <c r="S53" s="4"/>
      <c r="T53" s="4"/>
      <c r="U53" s="4"/>
      <c r="V53" s="392"/>
      <c r="W53" s="85"/>
    </row>
    <row r="54" spans="1:23" s="7" customFormat="1" ht="25.5" customHeight="1">
      <c r="A54" s="393" t="s">
        <v>102</v>
      </c>
      <c r="B54" s="96">
        <f>+SUM(B47:B53)</f>
        <v>0</v>
      </c>
      <c r="C54" s="254" t="str">
        <f>+IFERROR(B54/'2.2 PMA AZIENDA'!$B$5,"")</f>
        <v/>
      </c>
      <c r="D54" s="826">
        <f>SUM(D47:E53)</f>
        <v>0</v>
      </c>
      <c r="E54" s="827"/>
      <c r="F54" s="828" t="str">
        <f>+IFERROR(D54/'2.2 PMA AZIENDA'!$B$5,"")</f>
        <v/>
      </c>
      <c r="G54" s="829"/>
      <c r="H54" s="85"/>
      <c r="I54" s="85"/>
      <c r="J54" s="85"/>
      <c r="K54" s="85"/>
      <c r="L54" s="394" t="s">
        <v>102</v>
      </c>
      <c r="M54" s="255">
        <f>+SUM(M47:M53)</f>
        <v>0</v>
      </c>
      <c r="N54" s="391" t="str">
        <f>+IFERROR(M54/'2.2 PMA AZIENDA'!$T$5,"")</f>
        <v/>
      </c>
      <c r="O54" s="710">
        <f>SUM(O47:P53)</f>
        <v>0</v>
      </c>
      <c r="P54" s="711"/>
      <c r="Q54" s="712" t="str">
        <f>+IFERROR(O54/'2.2 PMA AZIENDA'!$T$5,"")</f>
        <v/>
      </c>
      <c r="R54" s="713"/>
      <c r="S54" s="85"/>
      <c r="T54" s="85"/>
      <c r="U54" s="85"/>
      <c r="V54" s="85"/>
      <c r="W54" s="85"/>
    </row>
    <row r="55" spans="1:23" ht="7.5" customHeight="1">
      <c r="A55" s="38"/>
      <c r="B55" s="38"/>
      <c r="C55" s="38"/>
      <c r="D55" s="38"/>
      <c r="E55" s="38"/>
      <c r="F55" s="38"/>
      <c r="G55" s="38"/>
      <c r="H55" s="38"/>
      <c r="I55" s="38"/>
      <c r="J55" s="38"/>
      <c r="K55" s="38"/>
      <c r="L55" s="38"/>
      <c r="M55" s="38"/>
      <c r="N55" s="38"/>
      <c r="O55" s="38"/>
      <c r="P55" s="38"/>
      <c r="Q55" s="38"/>
      <c r="R55" s="38"/>
      <c r="S55" s="38"/>
      <c r="T55" s="38"/>
      <c r="U55" s="38"/>
      <c r="V55" s="38"/>
      <c r="W55" s="38"/>
    </row>
    <row r="56" spans="1:23" ht="30" customHeight="1">
      <c r="A56" s="735" t="s">
        <v>328</v>
      </c>
      <c r="B56" s="737"/>
      <c r="C56" s="33" t="s">
        <v>329</v>
      </c>
      <c r="D56" s="833" t="s">
        <v>330</v>
      </c>
      <c r="E56" s="834"/>
      <c r="F56" s="834"/>
      <c r="G56" s="835"/>
      <c r="H56" s="735" t="s">
        <v>323</v>
      </c>
      <c r="I56" s="736"/>
      <c r="J56" s="737"/>
      <c r="K56" s="38"/>
      <c r="L56" s="714" t="s">
        <v>328</v>
      </c>
      <c r="M56" s="716"/>
      <c r="N56" s="149" t="s">
        <v>329</v>
      </c>
      <c r="O56" s="18" t="s">
        <v>330</v>
      </c>
      <c r="P56" s="18"/>
      <c r="Q56" s="18"/>
      <c r="R56" s="18"/>
      <c r="S56" s="714" t="s">
        <v>323</v>
      </c>
      <c r="T56" s="715"/>
      <c r="U56" s="716"/>
      <c r="V56" s="38"/>
      <c r="W56" s="38"/>
    </row>
    <row r="57" spans="1:23" ht="19.5" customHeight="1">
      <c r="A57" s="811" t="str">
        <f>+B45</f>
        <v>Superficie Assentita
(max 10% della S.A.T. fino ad un mac di Ha 30.00.00)</v>
      </c>
      <c r="B57" s="812"/>
      <c r="C57" s="611" t="str">
        <f>+IF(B54=0,"N/A",IF(C54&lt;0.1,"RISPETTATA","NON RISPETTATA"))</f>
        <v>N/A</v>
      </c>
      <c r="D57" s="817" t="str">
        <f>+IF(BP54=0,"N/A",IF(B54&lt;30000,"RISPETTATA","NON RISPETTATA"))</f>
        <v>N/A</v>
      </c>
      <c r="E57" s="818"/>
      <c r="F57" s="818"/>
      <c r="G57" s="819"/>
      <c r="H57" s="728"/>
      <c r="I57" s="729"/>
      <c r="J57" s="730"/>
      <c r="K57" s="38"/>
      <c r="L57" s="634" t="str">
        <f>+M45</f>
        <v>Superficie Assentita
(max 10% della S.A.T. fino ad un mac di Ha 30.00.00)</v>
      </c>
      <c r="M57" s="635"/>
      <c r="N57" s="644" t="str">
        <f>+IF(M54=0,"N/A",IF(N54&lt;0.1,"RISPETTATA","NON RISPETTATA"))</f>
        <v>N/A</v>
      </c>
      <c r="O57" s="719" t="str">
        <f>+IF(M54=0,"N/A",IF(M54&lt;30000,"RISPETTATA","NON RISPETTATA"))</f>
        <v>N/A</v>
      </c>
      <c r="P57" s="720"/>
      <c r="Q57" s="720"/>
      <c r="R57" s="721"/>
      <c r="S57" s="728"/>
      <c r="T57" s="729"/>
      <c r="U57" s="730"/>
      <c r="V57" s="38"/>
      <c r="W57" s="38"/>
    </row>
    <row r="58" spans="1:23" ht="19.5" customHeight="1">
      <c r="A58" s="813"/>
      <c r="B58" s="814"/>
      <c r="C58" s="623"/>
      <c r="D58" s="820"/>
      <c r="E58" s="821"/>
      <c r="F58" s="821"/>
      <c r="G58" s="822"/>
      <c r="H58" s="444"/>
      <c r="I58" s="445"/>
      <c r="J58" s="731"/>
      <c r="K58" s="38"/>
      <c r="L58" s="717"/>
      <c r="M58" s="718"/>
      <c r="N58" s="680"/>
      <c r="O58" s="722"/>
      <c r="P58" s="723"/>
      <c r="Q58" s="723"/>
      <c r="R58" s="724"/>
      <c r="S58" s="444"/>
      <c r="T58" s="445"/>
      <c r="U58" s="731"/>
      <c r="V58" s="38"/>
      <c r="W58" s="38"/>
    </row>
    <row r="59" spans="1:23" ht="19.5" customHeight="1">
      <c r="A59" s="815"/>
      <c r="B59" s="816"/>
      <c r="C59" s="612"/>
      <c r="D59" s="823"/>
      <c r="E59" s="824"/>
      <c r="F59" s="824"/>
      <c r="G59" s="825"/>
      <c r="H59" s="732"/>
      <c r="I59" s="733"/>
      <c r="J59" s="734"/>
      <c r="K59" s="38"/>
      <c r="L59" s="636"/>
      <c r="M59" s="637"/>
      <c r="N59" s="645"/>
      <c r="O59" s="725"/>
      <c r="P59" s="726"/>
      <c r="Q59" s="726"/>
      <c r="R59" s="727"/>
      <c r="S59" s="732"/>
      <c r="T59" s="733"/>
      <c r="U59" s="734"/>
      <c r="V59" s="38"/>
      <c r="W59" s="38"/>
    </row>
    <row r="60" spans="1:23" ht="19.5" customHeight="1">
      <c r="A60" s="811" t="str">
        <f>+D45</f>
        <v>S.U.L. rispetto al totale (max 50% S.U.L. Aziendale)</v>
      </c>
      <c r="B60" s="812"/>
      <c r="C60" s="611" t="str">
        <f>+IF(B54=0,"N/A",IF(F54&lt;0.5,"RISPETTATA","NON RISPETTATA"))</f>
        <v>N/A</v>
      </c>
      <c r="D60" s="817" t="s">
        <v>313</v>
      </c>
      <c r="E60" s="818"/>
      <c r="F60" s="818"/>
      <c r="G60" s="819"/>
      <c r="H60" s="728"/>
      <c r="I60" s="729"/>
      <c r="J60" s="730"/>
      <c r="K60" s="38"/>
      <c r="L60" s="634" t="str">
        <f>+O45</f>
        <v>S.U.L. rispetto al totale (max 50% S.U.L. Aziendale)</v>
      </c>
      <c r="M60" s="635"/>
      <c r="N60" s="644" t="str">
        <f>+IF(M54=0,"N/A",IF(Q54&lt;0.5,"RISPETTATA","NON RISPETTATA"))</f>
        <v>N/A</v>
      </c>
      <c r="O60" s="719" t="s">
        <v>313</v>
      </c>
      <c r="P60" s="720"/>
      <c r="Q60" s="720"/>
      <c r="R60" s="721"/>
      <c r="S60" s="728"/>
      <c r="T60" s="729"/>
      <c r="U60" s="730"/>
      <c r="V60" s="38"/>
      <c r="W60" s="38"/>
    </row>
    <row r="61" spans="1:23" ht="19.5" customHeight="1">
      <c r="A61" s="813"/>
      <c r="B61" s="814"/>
      <c r="C61" s="623"/>
      <c r="D61" s="820"/>
      <c r="E61" s="821"/>
      <c r="F61" s="821"/>
      <c r="G61" s="822"/>
      <c r="H61" s="444"/>
      <c r="I61" s="445"/>
      <c r="J61" s="731"/>
      <c r="K61" s="38"/>
      <c r="L61" s="717"/>
      <c r="M61" s="718"/>
      <c r="N61" s="680"/>
      <c r="O61" s="722"/>
      <c r="P61" s="723"/>
      <c r="Q61" s="723"/>
      <c r="R61" s="724"/>
      <c r="S61" s="444"/>
      <c r="T61" s="445"/>
      <c r="U61" s="731"/>
      <c r="V61" s="38"/>
      <c r="W61" s="38"/>
    </row>
    <row r="62" spans="1:23" ht="14.25" customHeight="1">
      <c r="A62" s="815"/>
      <c r="B62" s="816"/>
      <c r="C62" s="612"/>
      <c r="D62" s="823"/>
      <c r="E62" s="824"/>
      <c r="F62" s="824"/>
      <c r="G62" s="825"/>
      <c r="H62" s="732"/>
      <c r="I62" s="733"/>
      <c r="J62" s="734"/>
      <c r="K62" s="38"/>
      <c r="L62" s="636"/>
      <c r="M62" s="637"/>
      <c r="N62" s="645"/>
      <c r="O62" s="725"/>
      <c r="P62" s="726"/>
      <c r="Q62" s="726"/>
      <c r="R62" s="727"/>
      <c r="S62" s="732"/>
      <c r="T62" s="733"/>
      <c r="U62" s="734"/>
      <c r="V62" s="38"/>
      <c r="W62" s="38"/>
    </row>
  </sheetData>
  <mergeCells count="228">
    <mergeCell ref="D15:G15"/>
    <mergeCell ref="M15:N15"/>
    <mergeCell ref="O15:R15"/>
    <mergeCell ref="B24:C24"/>
    <mergeCell ref="D24:G24"/>
    <mergeCell ref="M24:N24"/>
    <mergeCell ref="O24:R24"/>
    <mergeCell ref="B23:C23"/>
    <mergeCell ref="D23:G23"/>
    <mergeCell ref="M23:N23"/>
    <mergeCell ref="O23:R23"/>
    <mergeCell ref="B22:C22"/>
    <mergeCell ref="D22:G22"/>
    <mergeCell ref="M22:N22"/>
    <mergeCell ref="O22:R22"/>
    <mergeCell ref="B21:C21"/>
    <mergeCell ref="D21:G21"/>
    <mergeCell ref="M21:N21"/>
    <mergeCell ref="O21:R21"/>
    <mergeCell ref="B18:C18"/>
    <mergeCell ref="D18:G18"/>
    <mergeCell ref="M18:N18"/>
    <mergeCell ref="O18:R18"/>
    <mergeCell ref="D16:G16"/>
    <mergeCell ref="M16:N16"/>
    <mergeCell ref="O16:R16"/>
    <mergeCell ref="A56:B56"/>
    <mergeCell ref="B35:C35"/>
    <mergeCell ref="D30:G30"/>
    <mergeCell ref="D31:G31"/>
    <mergeCell ref="D32:G32"/>
    <mergeCell ref="B27:C27"/>
    <mergeCell ref="D27:G27"/>
    <mergeCell ref="B28:C28"/>
    <mergeCell ref="D28:G28"/>
    <mergeCell ref="B29:C29"/>
    <mergeCell ref="D29:G29"/>
    <mergeCell ref="B39:C39"/>
    <mergeCell ref="D39:G39"/>
    <mergeCell ref="B38:C38"/>
    <mergeCell ref="D38:G38"/>
    <mergeCell ref="B37:C37"/>
    <mergeCell ref="D36:G36"/>
    <mergeCell ref="B40:C40"/>
    <mergeCell ref="D40:G40"/>
    <mergeCell ref="M19:N19"/>
    <mergeCell ref="A57:B59"/>
    <mergeCell ref="A60:B62"/>
    <mergeCell ref="D57:G59"/>
    <mergeCell ref="D48:E48"/>
    <mergeCell ref="D49:E49"/>
    <mergeCell ref="D50:E50"/>
    <mergeCell ref="D41:G41"/>
    <mergeCell ref="D54:E54"/>
    <mergeCell ref="F54:G54"/>
    <mergeCell ref="C57:C59"/>
    <mergeCell ref="D60:G62"/>
    <mergeCell ref="D51:E51"/>
    <mergeCell ref="D52:E52"/>
    <mergeCell ref="D53:E53"/>
    <mergeCell ref="C60:C62"/>
    <mergeCell ref="D47:E47"/>
    <mergeCell ref="A45:A46"/>
    <mergeCell ref="B41:C41"/>
    <mergeCell ref="B45:C45"/>
    <mergeCell ref="A44:J44"/>
    <mergeCell ref="A43:J43"/>
    <mergeCell ref="D56:G56"/>
    <mergeCell ref="A8:C8"/>
    <mergeCell ref="A13:C13"/>
    <mergeCell ref="A5:C5"/>
    <mergeCell ref="A6:C6"/>
    <mergeCell ref="A9:C9"/>
    <mergeCell ref="A11:C11"/>
    <mergeCell ref="B30:C30"/>
    <mergeCell ref="B31:C31"/>
    <mergeCell ref="B32:C32"/>
    <mergeCell ref="B25:C25"/>
    <mergeCell ref="B16:C16"/>
    <mergeCell ref="B15:C15"/>
    <mergeCell ref="D34:G34"/>
    <mergeCell ref="D35:G35"/>
    <mergeCell ref="B19:C19"/>
    <mergeCell ref="B20:C20"/>
    <mergeCell ref="D25:G25"/>
    <mergeCell ref="B17:C17"/>
    <mergeCell ref="D17:G17"/>
    <mergeCell ref="B33:C33"/>
    <mergeCell ref="B34:C34"/>
    <mergeCell ref="B26:C26"/>
    <mergeCell ref="D26:G26"/>
    <mergeCell ref="J13:J14"/>
    <mergeCell ref="I45:I46"/>
    <mergeCell ref="D11:G11"/>
    <mergeCell ref="D14:G14"/>
    <mergeCell ref="H5:H6"/>
    <mergeCell ref="D13:H13"/>
    <mergeCell ref="H9:H11"/>
    <mergeCell ref="A10:C10"/>
    <mergeCell ref="D10:G10"/>
    <mergeCell ref="I13:I14"/>
    <mergeCell ref="D19:G19"/>
    <mergeCell ref="D20:G20"/>
    <mergeCell ref="D33:G33"/>
    <mergeCell ref="B14:C14"/>
    <mergeCell ref="J45:J46"/>
    <mergeCell ref="D45:G45"/>
    <mergeCell ref="D46:E46"/>
    <mergeCell ref="F46:G46"/>
    <mergeCell ref="D37:G37"/>
    <mergeCell ref="B36:C36"/>
    <mergeCell ref="D8:G8"/>
    <mergeCell ref="D5:G5"/>
    <mergeCell ref="D6:G6"/>
    <mergeCell ref="D9:G9"/>
    <mergeCell ref="A4:C4"/>
    <mergeCell ref="L4:N4"/>
    <mergeCell ref="O4:R4"/>
    <mergeCell ref="L5:N5"/>
    <mergeCell ref="O5:R5"/>
    <mergeCell ref="S5:S6"/>
    <mergeCell ref="L6:N6"/>
    <mergeCell ref="O6:R6"/>
    <mergeCell ref="A3:J3"/>
    <mergeCell ref="L1:V1"/>
    <mergeCell ref="L3:U3"/>
    <mergeCell ref="D4:G4"/>
    <mergeCell ref="A1:J1"/>
    <mergeCell ref="T4:U4"/>
    <mergeCell ref="I4:J4"/>
    <mergeCell ref="U13:U14"/>
    <mergeCell ref="M14:N14"/>
    <mergeCell ref="O14:R14"/>
    <mergeCell ref="L8:N8"/>
    <mergeCell ref="O8:R8"/>
    <mergeCell ref="L9:N9"/>
    <mergeCell ref="O9:R9"/>
    <mergeCell ref="S9:S11"/>
    <mergeCell ref="L10:N10"/>
    <mergeCell ref="O10:R10"/>
    <mergeCell ref="L11:N11"/>
    <mergeCell ref="O11:R11"/>
    <mergeCell ref="I8:J8"/>
    <mergeCell ref="T8:U8"/>
    <mergeCell ref="I5:J6"/>
    <mergeCell ref="I9:J11"/>
    <mergeCell ref="T5:U6"/>
    <mergeCell ref="T9:U11"/>
    <mergeCell ref="O19:R19"/>
    <mergeCell ref="M20:N20"/>
    <mergeCell ref="O20:R20"/>
    <mergeCell ref="L13:N13"/>
    <mergeCell ref="O13:S13"/>
    <mergeCell ref="T13:T14"/>
    <mergeCell ref="M28:N28"/>
    <mergeCell ref="O28:R28"/>
    <mergeCell ref="M17:N17"/>
    <mergeCell ref="O17:R17"/>
    <mergeCell ref="M29:N29"/>
    <mergeCell ref="O29:R29"/>
    <mergeCell ref="M30:N30"/>
    <mergeCell ref="O30:R30"/>
    <mergeCell ref="M25:N25"/>
    <mergeCell ref="O25:R25"/>
    <mergeCell ref="M26:N26"/>
    <mergeCell ref="O26:R26"/>
    <mergeCell ref="M27:N27"/>
    <mergeCell ref="O27:R27"/>
    <mergeCell ref="M34:N34"/>
    <mergeCell ref="O34:R34"/>
    <mergeCell ref="M35:N35"/>
    <mergeCell ref="O35:R35"/>
    <mergeCell ref="M41:N41"/>
    <mergeCell ref="O41:R41"/>
    <mergeCell ref="M31:N31"/>
    <mergeCell ref="O31:R31"/>
    <mergeCell ref="M32:N32"/>
    <mergeCell ref="O32:R32"/>
    <mergeCell ref="M33:N33"/>
    <mergeCell ref="O33:R33"/>
    <mergeCell ref="M39:N39"/>
    <mergeCell ref="O39:R39"/>
    <mergeCell ref="M38:N38"/>
    <mergeCell ref="O38:R38"/>
    <mergeCell ref="M37:N37"/>
    <mergeCell ref="O37:R37"/>
    <mergeCell ref="M36:N36"/>
    <mergeCell ref="O36:R36"/>
    <mergeCell ref="M40:N40"/>
    <mergeCell ref="O40:R40"/>
    <mergeCell ref="L43:U43"/>
    <mergeCell ref="L44:U44"/>
    <mergeCell ref="L45:L46"/>
    <mergeCell ref="M45:N45"/>
    <mergeCell ref="O45:R45"/>
    <mergeCell ref="T45:T46"/>
    <mergeCell ref="U45:U46"/>
    <mergeCell ref="O46:P46"/>
    <mergeCell ref="Q46:R46"/>
    <mergeCell ref="S56:U56"/>
    <mergeCell ref="L57:M59"/>
    <mergeCell ref="N57:N59"/>
    <mergeCell ref="O57:R59"/>
    <mergeCell ref="S57:U59"/>
    <mergeCell ref="H57:J59"/>
    <mergeCell ref="H60:J62"/>
    <mergeCell ref="H56:J56"/>
    <mergeCell ref="L56:M56"/>
    <mergeCell ref="L60:M62"/>
    <mergeCell ref="N60:N62"/>
    <mergeCell ref="O60:R62"/>
    <mergeCell ref="S60:U62"/>
    <mergeCell ref="O54:P54"/>
    <mergeCell ref="Q54:R54"/>
    <mergeCell ref="O47:P47"/>
    <mergeCell ref="O48:P48"/>
    <mergeCell ref="O49:P49"/>
    <mergeCell ref="O50:P50"/>
    <mergeCell ref="O51:P51"/>
    <mergeCell ref="Q47:R47"/>
    <mergeCell ref="Q48:R48"/>
    <mergeCell ref="Q49:R49"/>
    <mergeCell ref="Q50:R50"/>
    <mergeCell ref="Q51:R51"/>
    <mergeCell ref="Q52:R52"/>
    <mergeCell ref="Q53:R53"/>
    <mergeCell ref="O52:P52"/>
    <mergeCell ref="O53:P53"/>
  </mergeCells>
  <conditionalFormatting sqref="A7:I7">
    <cfRule type="containsText" dxfId="11" priority="10" operator="containsText" text="NON RISPETTATA">
      <formula>NOT(ISERROR(SEARCH("NON RISPETTATA",A7)))</formula>
    </cfRule>
  </conditionalFormatting>
  <conditionalFormatting sqref="C60">
    <cfRule type="containsText" dxfId="10" priority="11" operator="containsText" text="NON RISPETTATA">
      <formula>NOT(ISERROR(SEARCH("NON RISPETTATA",C60)))</formula>
    </cfRule>
  </conditionalFormatting>
  <conditionalFormatting sqref="C57:D57">
    <cfRule type="containsText" dxfId="9" priority="12" operator="containsText" text="NON RISPETTATA">
      <formula>NOT(ISERROR(SEARCH("NON RISPETTATA",C57)))</formula>
    </cfRule>
  </conditionalFormatting>
  <conditionalFormatting sqref="H5:H6">
    <cfRule type="containsText" dxfId="8" priority="6" operator="containsText" text="NON RISPETTATA">
      <formula>NOT(ISERROR(SEARCH("NON RISPETTATA",H5)))</formula>
    </cfRule>
  </conditionalFormatting>
  <conditionalFormatting sqref="H9:H11">
    <cfRule type="containsText" dxfId="7" priority="5" operator="containsText" text="NON RISPETTATA">
      <formula>NOT(ISERROR(SEARCH("NON RISPETTATA",H9)))</formula>
    </cfRule>
  </conditionalFormatting>
  <conditionalFormatting sqref="I15:I41">
    <cfRule type="containsText" dxfId="6" priority="1" operator="containsText" text="NON RISPETTATA">
      <formula>NOT(ISERROR(SEARCH("NON RISPETTATA",I15)))</formula>
    </cfRule>
  </conditionalFormatting>
  <conditionalFormatting sqref="L7:T7">
    <cfRule type="containsText" dxfId="5" priority="7" operator="containsText" text="NON RISPETTATA">
      <formula>NOT(ISERROR(SEARCH("NON RISPETTATA",L7)))</formula>
    </cfRule>
  </conditionalFormatting>
  <conditionalFormatting sqref="N60">
    <cfRule type="containsText" dxfId="4" priority="8" operator="containsText" text="NON RISPETTATA">
      <formula>NOT(ISERROR(SEARCH("NON RISPETTATA",N60)))</formula>
    </cfRule>
  </conditionalFormatting>
  <conditionalFormatting sqref="N57:O57">
    <cfRule type="containsText" dxfId="3" priority="9" operator="containsText" text="NON RISPETTATA">
      <formula>NOT(ISERROR(SEARCH("NON RISPETTATA",N57)))</formula>
    </cfRule>
  </conditionalFormatting>
  <conditionalFormatting sqref="S5:S6">
    <cfRule type="containsText" dxfId="2" priority="4" operator="containsText" text="NON RISPETTATA">
      <formula>NOT(ISERROR(SEARCH("NON RISPETTATA",S5)))</formula>
    </cfRule>
  </conditionalFormatting>
  <conditionalFormatting sqref="S9:S11">
    <cfRule type="containsText" dxfId="1" priority="3" operator="containsText" text="NON RISPETTATA">
      <formula>NOT(ISERROR(SEARCH("NON RISPETTATA",S9)))</formula>
    </cfRule>
  </conditionalFormatting>
  <conditionalFormatting sqref="T15:T41">
    <cfRule type="containsText" dxfId="0" priority="2" operator="containsText" text="NON RISPETTATA">
      <formula>NOT(ISERROR(SEARCH("NON RISPETTATA",T15)))</formula>
    </cfRule>
  </conditionalFormatting>
  <hyperlinks>
    <hyperlink ref="A5:C5" location="'2.2 COMP PMA_AZIENDA'!G51" display="Attività Agricole Tradizionali" xr:uid="{AEACE59B-B811-4DA9-A5F1-6587CF9E6D14}"/>
  </hyperlinks>
  <pageMargins left="0.7" right="0.7" top="0.75" bottom="0.75" header="0.3" footer="0.3"/>
  <pageSetup paperSize="9" scale="42" orientation="portrait" r:id="rId1"/>
  <colBreaks count="1" manualBreakCount="1">
    <brk id="11" max="6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14BA-D569-4CEA-A664-D152D3FD87C7}">
  <sheetPr codeName="Foglio13"/>
  <dimension ref="A1:AP147"/>
  <sheetViews>
    <sheetView topLeftCell="A136" workbookViewId="0">
      <selection sqref="A1:T1"/>
    </sheetView>
  </sheetViews>
  <sheetFormatPr defaultRowHeight="14.4"/>
  <cols>
    <col min="1" max="1" width="38.6640625" customWidth="1"/>
    <col min="2" max="2" width="22.6640625" bestFit="1" customWidth="1"/>
    <col min="3" max="3" width="5.5546875" customWidth="1"/>
    <col min="4" max="4" width="12.21875" customWidth="1"/>
    <col min="5" max="5" width="6" customWidth="1"/>
    <col min="6" max="6" width="5.21875" customWidth="1"/>
    <col min="7" max="7" width="11.5546875" customWidth="1"/>
    <col min="8" max="8" width="5.21875" customWidth="1"/>
    <col min="9" max="9" width="12.21875" customWidth="1"/>
    <col min="10" max="10" width="5.21875" customWidth="1"/>
    <col min="11" max="11" width="9.5546875" customWidth="1"/>
    <col min="12" max="12" width="8.77734375" customWidth="1"/>
    <col min="13" max="13" width="10.21875" customWidth="1"/>
    <col min="14" max="14" width="8.21875" customWidth="1"/>
    <col min="15" max="15" width="8.5546875" customWidth="1"/>
    <col min="16" max="16" width="4.6640625" customWidth="1"/>
    <col min="17" max="17" width="9.21875" customWidth="1"/>
    <col min="18" max="18" width="19.21875" style="25" customWidth="1"/>
    <col min="19" max="19" width="19.6640625" style="29" customWidth="1"/>
    <col min="20" max="20" width="17.6640625" style="29" customWidth="1"/>
    <col min="21" max="21" width="6.5546875" customWidth="1"/>
    <col min="22" max="22" width="38.6640625" customWidth="1"/>
    <col min="23" max="23" width="22.6640625" bestFit="1" customWidth="1"/>
    <col min="24" max="24" width="5.5546875" customWidth="1"/>
    <col min="25" max="25" width="12.21875" customWidth="1"/>
    <col min="26" max="26" width="6" customWidth="1"/>
    <col min="27" max="27" width="5.21875" customWidth="1"/>
    <col min="28" max="28" width="11.5546875" customWidth="1"/>
    <col min="29" max="29" width="5.21875" customWidth="1"/>
    <col min="30" max="30" width="12.21875" customWidth="1"/>
    <col min="31" max="31" width="5.21875" customWidth="1"/>
    <col min="32" max="32" width="9.5546875" customWidth="1"/>
    <col min="33" max="33" width="8.77734375" customWidth="1"/>
    <col min="34" max="34" width="10.21875" customWidth="1"/>
    <col min="35" max="35" width="8.21875" customWidth="1"/>
    <col min="36" max="36" width="8.5546875" customWidth="1"/>
    <col min="37" max="37" width="4.6640625" customWidth="1"/>
    <col min="38" max="38" width="9.21875" customWidth="1"/>
    <col min="39" max="39" width="27" style="25" customWidth="1"/>
    <col min="40" max="40" width="19.6640625" style="29" customWidth="1"/>
    <col min="41" max="41" width="17.6640625" style="29" customWidth="1"/>
    <col min="42" max="42" width="6.5546875" customWidth="1"/>
  </cols>
  <sheetData>
    <row r="1" spans="1:42" ht="23.25" customHeight="1">
      <c r="A1" s="894" t="s">
        <v>552</v>
      </c>
      <c r="B1" s="894"/>
      <c r="C1" s="894"/>
      <c r="D1" s="894"/>
      <c r="E1" s="894"/>
      <c r="F1" s="894"/>
      <c r="G1" s="894"/>
      <c r="H1" s="894"/>
      <c r="I1" s="894"/>
      <c r="J1" s="894"/>
      <c r="K1" s="894"/>
      <c r="L1" s="894"/>
      <c r="M1" s="894"/>
      <c r="N1" s="894"/>
      <c r="O1" s="894"/>
      <c r="P1" s="894"/>
      <c r="Q1" s="894"/>
      <c r="R1" s="894"/>
      <c r="S1" s="894"/>
      <c r="T1" s="894"/>
      <c r="V1" s="894" t="s">
        <v>633</v>
      </c>
      <c r="W1" s="894"/>
      <c r="X1" s="894"/>
      <c r="Y1" s="894"/>
      <c r="Z1" s="894"/>
      <c r="AA1" s="894"/>
      <c r="AB1" s="894"/>
      <c r="AC1" s="894"/>
      <c r="AD1" s="894"/>
      <c r="AE1" s="894"/>
      <c r="AF1" s="894"/>
      <c r="AG1" s="894"/>
      <c r="AH1" s="894"/>
      <c r="AI1" s="894"/>
      <c r="AJ1" s="894"/>
      <c r="AK1" s="894"/>
      <c r="AL1" s="894"/>
      <c r="AM1" s="894"/>
      <c r="AN1" s="894"/>
      <c r="AO1" s="894"/>
    </row>
    <row r="2" spans="1:42" ht="4.5" customHeight="1">
      <c r="A2" s="103"/>
      <c r="B2" s="103"/>
      <c r="C2" s="103"/>
      <c r="D2" s="103"/>
      <c r="E2" s="103"/>
      <c r="F2" s="108"/>
      <c r="G2" s="108"/>
      <c r="H2" s="108"/>
      <c r="I2" s="108"/>
      <c r="J2" s="108"/>
      <c r="K2" s="108"/>
      <c r="L2" s="108"/>
      <c r="M2" s="108"/>
      <c r="N2" s="108"/>
      <c r="O2" s="108"/>
      <c r="P2" s="108"/>
      <c r="Q2" s="38"/>
      <c r="R2" s="108"/>
      <c r="S2" s="117"/>
      <c r="T2" s="117"/>
      <c r="U2" s="38"/>
      <c r="V2" s="103"/>
      <c r="W2" s="103"/>
      <c r="X2" s="103"/>
      <c r="Y2" s="103"/>
      <c r="Z2" s="103"/>
      <c r="AA2" s="108"/>
      <c r="AB2" s="108"/>
      <c r="AC2" s="108"/>
      <c r="AD2" s="108"/>
      <c r="AE2" s="108"/>
      <c r="AF2" s="108"/>
      <c r="AG2" s="108"/>
      <c r="AH2" s="108"/>
      <c r="AI2" s="108"/>
      <c r="AJ2" s="108"/>
      <c r="AK2" s="108"/>
      <c r="AL2" s="38"/>
      <c r="AM2" s="108"/>
      <c r="AN2" s="117"/>
      <c r="AO2" s="117"/>
      <c r="AP2" s="38"/>
    </row>
    <row r="3" spans="1:42" s="106" customFormat="1" ht="15.6">
      <c r="A3" s="849" t="s">
        <v>553</v>
      </c>
      <c r="B3" s="849"/>
      <c r="C3" s="849"/>
      <c r="D3" s="849"/>
      <c r="E3" s="849"/>
      <c r="F3" s="849"/>
      <c r="G3" s="849"/>
      <c r="H3" s="849"/>
      <c r="I3" s="849"/>
      <c r="J3" s="849"/>
      <c r="K3" s="849"/>
      <c r="L3" s="849"/>
      <c r="M3" s="849"/>
      <c r="N3" s="849"/>
      <c r="O3" s="849"/>
      <c r="P3" s="849"/>
      <c r="Q3" s="849"/>
      <c r="R3" s="110"/>
      <c r="S3" s="118"/>
      <c r="T3" s="118"/>
      <c r="U3" s="105"/>
      <c r="V3" s="849" t="s">
        <v>634</v>
      </c>
      <c r="W3" s="849"/>
      <c r="X3" s="849"/>
      <c r="Y3" s="849"/>
      <c r="Z3" s="849"/>
      <c r="AA3" s="849"/>
      <c r="AB3" s="849"/>
      <c r="AC3" s="849"/>
      <c r="AD3" s="849"/>
      <c r="AE3" s="849"/>
      <c r="AF3" s="849"/>
      <c r="AG3" s="849"/>
      <c r="AH3" s="849"/>
      <c r="AI3" s="849"/>
      <c r="AJ3" s="849"/>
      <c r="AK3" s="849"/>
      <c r="AL3" s="849"/>
      <c r="AM3" s="110"/>
      <c r="AN3" s="118"/>
      <c r="AO3" s="118"/>
      <c r="AP3" s="105"/>
    </row>
    <row r="4" spans="1:42" ht="15" customHeight="1">
      <c r="A4" s="872" t="s">
        <v>115</v>
      </c>
      <c r="B4" s="872" t="s">
        <v>117</v>
      </c>
      <c r="C4" s="960" t="s">
        <v>280</v>
      </c>
      <c r="D4" s="961"/>
      <c r="E4" s="962"/>
      <c r="F4" s="960" t="s">
        <v>116</v>
      </c>
      <c r="G4" s="961"/>
      <c r="H4" s="961"/>
      <c r="I4" s="962"/>
      <c r="J4" s="966" t="s">
        <v>119</v>
      </c>
      <c r="K4" s="967"/>
      <c r="L4" s="967"/>
      <c r="M4" s="968"/>
      <c r="N4" s="863" t="s">
        <v>118</v>
      </c>
      <c r="O4" s="863"/>
      <c r="P4" s="863"/>
      <c r="Q4" s="863"/>
      <c r="R4" s="117"/>
      <c r="S4" s="117"/>
      <c r="T4" s="117"/>
      <c r="U4" s="38"/>
      <c r="V4" s="896" t="s">
        <v>115</v>
      </c>
      <c r="W4" s="896" t="s">
        <v>117</v>
      </c>
      <c r="X4" s="975" t="s">
        <v>280</v>
      </c>
      <c r="Y4" s="976"/>
      <c r="Z4" s="977"/>
      <c r="AA4" s="975" t="s">
        <v>116</v>
      </c>
      <c r="AB4" s="976"/>
      <c r="AC4" s="976"/>
      <c r="AD4" s="977"/>
      <c r="AE4" s="949" t="s">
        <v>119</v>
      </c>
      <c r="AF4" s="950"/>
      <c r="AG4" s="950"/>
      <c r="AH4" s="951"/>
      <c r="AI4" s="955" t="s">
        <v>118</v>
      </c>
      <c r="AJ4" s="955"/>
      <c r="AK4" s="955"/>
      <c r="AL4" s="955"/>
      <c r="AM4" s="108"/>
      <c r="AN4" s="117"/>
      <c r="AO4" s="117"/>
      <c r="AP4" s="38"/>
    </row>
    <row r="5" spans="1:42" ht="15" customHeight="1">
      <c r="A5" s="864"/>
      <c r="B5" s="864"/>
      <c r="C5" s="972"/>
      <c r="D5" s="973"/>
      <c r="E5" s="974"/>
      <c r="F5" s="963"/>
      <c r="G5" s="964"/>
      <c r="H5" s="964"/>
      <c r="I5" s="965"/>
      <c r="J5" s="969"/>
      <c r="K5" s="970"/>
      <c r="L5" s="970"/>
      <c r="M5" s="971"/>
      <c r="N5" s="863"/>
      <c r="O5" s="863"/>
      <c r="P5" s="863"/>
      <c r="Q5" s="863"/>
      <c r="R5" s="117"/>
      <c r="S5" s="117"/>
      <c r="T5" s="117"/>
      <c r="U5" s="38"/>
      <c r="V5" s="897"/>
      <c r="W5" s="897"/>
      <c r="X5" s="978"/>
      <c r="Y5" s="979"/>
      <c r="Z5" s="980"/>
      <c r="AA5" s="981"/>
      <c r="AB5" s="982"/>
      <c r="AC5" s="982"/>
      <c r="AD5" s="983"/>
      <c r="AE5" s="952"/>
      <c r="AF5" s="953"/>
      <c r="AG5" s="953"/>
      <c r="AH5" s="954"/>
      <c r="AI5" s="955"/>
      <c r="AJ5" s="955"/>
      <c r="AK5" s="955"/>
      <c r="AL5" s="955"/>
      <c r="AM5" s="108"/>
      <c r="AN5" s="117"/>
      <c r="AO5" s="117"/>
      <c r="AP5" s="38"/>
    </row>
    <row r="6" spans="1:42" s="2" customFormat="1" ht="28.5" customHeight="1">
      <c r="A6" s="5"/>
      <c r="C6" s="956"/>
      <c r="D6" s="957"/>
      <c r="E6" s="958"/>
      <c r="F6" s="959"/>
      <c r="G6" s="959"/>
      <c r="H6" s="959"/>
      <c r="I6" s="959"/>
      <c r="J6" s="959"/>
      <c r="K6" s="959"/>
      <c r="L6" s="959"/>
      <c r="M6" s="959"/>
      <c r="N6" s="284"/>
      <c r="O6" s="959"/>
      <c r="P6" s="959"/>
      <c r="Q6" s="959"/>
      <c r="R6" s="396"/>
      <c r="S6" s="396"/>
      <c r="T6" s="396"/>
      <c r="U6" s="39"/>
      <c r="V6" s="5"/>
      <c r="X6" s="956"/>
      <c r="Y6" s="957"/>
      <c r="Z6" s="958"/>
      <c r="AA6" s="959"/>
      <c r="AB6" s="959"/>
      <c r="AC6" s="959"/>
      <c r="AD6" s="959"/>
      <c r="AE6" s="959"/>
      <c r="AF6" s="959"/>
      <c r="AG6" s="959"/>
      <c r="AH6" s="959"/>
      <c r="AI6" s="284"/>
      <c r="AJ6" s="959"/>
      <c r="AK6" s="959"/>
      <c r="AL6" s="959"/>
      <c r="AM6" s="396"/>
      <c r="AN6" s="396"/>
      <c r="AO6" s="396"/>
      <c r="AP6" s="39"/>
    </row>
    <row r="7" spans="1:42">
      <c r="A7" s="318" t="s">
        <v>120</v>
      </c>
      <c r="B7" s="863" t="s">
        <v>121</v>
      </c>
      <c r="C7" s="864"/>
      <c r="D7" s="863"/>
      <c r="E7" s="864"/>
      <c r="F7" s="863" t="s">
        <v>122</v>
      </c>
      <c r="G7" s="863"/>
      <c r="H7" s="863"/>
      <c r="I7" s="864"/>
      <c r="J7" s="863"/>
      <c r="K7" s="863" t="s">
        <v>123</v>
      </c>
      <c r="L7" s="863"/>
      <c r="M7" s="864"/>
      <c r="N7" s="863"/>
      <c r="O7" s="864"/>
      <c r="P7" s="864"/>
      <c r="Q7" s="864"/>
      <c r="R7" s="108"/>
      <c r="S7" s="117"/>
      <c r="T7" s="117"/>
      <c r="U7" s="38"/>
      <c r="V7" s="320" t="s">
        <v>120</v>
      </c>
      <c r="W7" s="898" t="s">
        <v>121</v>
      </c>
      <c r="X7" s="899"/>
      <c r="Y7" s="898"/>
      <c r="Z7" s="899"/>
      <c r="AA7" s="898" t="s">
        <v>122</v>
      </c>
      <c r="AB7" s="898"/>
      <c r="AC7" s="898"/>
      <c r="AD7" s="899"/>
      <c r="AE7" s="898"/>
      <c r="AF7" s="898" t="s">
        <v>123</v>
      </c>
      <c r="AG7" s="898"/>
      <c r="AH7" s="899"/>
      <c r="AI7" s="898"/>
      <c r="AJ7" s="898"/>
      <c r="AK7" s="898"/>
      <c r="AL7" s="899"/>
      <c r="AM7" s="108"/>
      <c r="AN7" s="117"/>
      <c r="AO7" s="117"/>
      <c r="AP7" s="38"/>
    </row>
    <row r="8" spans="1:42" s="402" customFormat="1" ht="25.5" customHeight="1">
      <c r="A8" s="397">
        <f>+'2.2 PMA AZIENDA'!B2</f>
        <v>0</v>
      </c>
      <c r="B8" s="865">
        <f>+'2.2 PMA AZIENDA'!B3</f>
        <v>0</v>
      </c>
      <c r="C8" s="865"/>
      <c r="D8" s="865"/>
      <c r="E8" s="865"/>
      <c r="F8" s="865">
        <f>+'2.2 PMA AZIENDA'!B4</f>
        <v>0</v>
      </c>
      <c r="G8" s="865"/>
      <c r="H8" s="865"/>
      <c r="I8" s="865"/>
      <c r="J8" s="865"/>
      <c r="K8" s="865">
        <f>+'2.2 PMA AZIENDA'!B5</f>
        <v>0</v>
      </c>
      <c r="L8" s="865"/>
      <c r="M8" s="865"/>
      <c r="N8" s="865"/>
      <c r="O8" s="865"/>
      <c r="P8" s="865"/>
      <c r="Q8" s="865"/>
      <c r="R8" s="398"/>
      <c r="S8" s="399"/>
      <c r="T8" s="399"/>
      <c r="U8" s="400"/>
      <c r="V8" s="401">
        <f>+'2.2 PMA AZIENDA'!T2</f>
        <v>0</v>
      </c>
      <c r="W8" s="900">
        <f>+'2.2 PMA AZIENDA'!T3</f>
        <v>0</v>
      </c>
      <c r="X8" s="900"/>
      <c r="Y8" s="900"/>
      <c r="Z8" s="900"/>
      <c r="AA8" s="900">
        <f>+'2.2 PMA AZIENDA'!T4</f>
        <v>0</v>
      </c>
      <c r="AB8" s="900"/>
      <c r="AC8" s="900"/>
      <c r="AD8" s="900"/>
      <c r="AE8" s="900"/>
      <c r="AF8" s="900">
        <f>+'2.2 PMA AZIENDA'!T5</f>
        <v>0</v>
      </c>
      <c r="AG8" s="900"/>
      <c r="AH8" s="900"/>
      <c r="AI8" s="900"/>
      <c r="AJ8" s="900"/>
      <c r="AK8" s="900"/>
      <c r="AL8" s="900"/>
      <c r="AM8" s="398"/>
      <c r="AN8" s="399"/>
      <c r="AO8" s="399"/>
      <c r="AP8" s="400"/>
    </row>
    <row r="9" spans="1:42" ht="8.25" customHeight="1">
      <c r="A9" s="38"/>
      <c r="B9" s="38"/>
      <c r="C9" s="38"/>
      <c r="D9" s="38"/>
      <c r="E9" s="38"/>
      <c r="F9" s="38"/>
      <c r="G9" s="38"/>
      <c r="H9" s="38"/>
      <c r="I9" s="38"/>
      <c r="J9" s="38"/>
      <c r="K9" s="38"/>
      <c r="L9" s="38"/>
      <c r="M9" s="38"/>
      <c r="N9" s="38"/>
      <c r="O9" s="38"/>
      <c r="P9" s="38"/>
      <c r="Q9" s="38"/>
      <c r="R9" s="108"/>
      <c r="S9" s="117"/>
      <c r="T9" s="117"/>
      <c r="U9" s="38"/>
      <c r="V9" s="38"/>
      <c r="W9" s="38"/>
      <c r="X9" s="38"/>
      <c r="Y9" s="38"/>
      <c r="Z9" s="38"/>
      <c r="AA9" s="38"/>
      <c r="AB9" s="38"/>
      <c r="AC9" s="38"/>
      <c r="AD9" s="38"/>
      <c r="AE9" s="38"/>
      <c r="AF9" s="38"/>
      <c r="AG9" s="38"/>
      <c r="AH9" s="38"/>
      <c r="AI9" s="38"/>
      <c r="AJ9" s="38"/>
      <c r="AK9" s="38"/>
      <c r="AL9" s="38"/>
      <c r="AM9" s="108"/>
      <c r="AN9" s="117"/>
      <c r="AO9" s="117"/>
      <c r="AP9" s="38"/>
    </row>
    <row r="10" spans="1:42" s="7" customFormat="1">
      <c r="A10" s="884" t="s">
        <v>554</v>
      </c>
      <c r="B10" s="885"/>
      <c r="C10" s="885"/>
      <c r="D10" s="885"/>
      <c r="E10" s="885"/>
      <c r="F10" s="885"/>
      <c r="G10" s="885"/>
      <c r="H10" s="885"/>
      <c r="I10" s="885"/>
      <c r="J10" s="885"/>
      <c r="K10" s="885"/>
      <c r="L10" s="885"/>
      <c r="M10" s="885"/>
      <c r="N10" s="885"/>
      <c r="O10" s="885"/>
      <c r="P10" s="885"/>
      <c r="Q10" s="886"/>
      <c r="R10" s="108"/>
      <c r="S10" s="117"/>
      <c r="T10" s="117"/>
      <c r="U10" s="85"/>
      <c r="V10" s="884" t="s">
        <v>636</v>
      </c>
      <c r="W10" s="885"/>
      <c r="X10" s="885"/>
      <c r="Y10" s="885"/>
      <c r="Z10" s="885"/>
      <c r="AA10" s="885"/>
      <c r="AB10" s="885"/>
      <c r="AC10" s="885"/>
      <c r="AD10" s="885"/>
      <c r="AE10" s="885"/>
      <c r="AF10" s="885"/>
      <c r="AG10" s="885"/>
      <c r="AH10" s="885"/>
      <c r="AI10" s="885"/>
      <c r="AJ10" s="885"/>
      <c r="AK10" s="885"/>
      <c r="AL10" s="886"/>
      <c r="AM10" s="108"/>
      <c r="AN10" s="117"/>
      <c r="AO10" s="117"/>
      <c r="AP10" s="85"/>
    </row>
    <row r="11" spans="1:42" ht="30" customHeight="1">
      <c r="A11" s="323" t="s">
        <v>436</v>
      </c>
      <c r="B11" s="850" t="s">
        <v>184</v>
      </c>
      <c r="C11" s="851"/>
      <c r="D11" s="851"/>
      <c r="E11" s="851" t="s">
        <v>343</v>
      </c>
      <c r="F11" s="851"/>
      <c r="G11" s="859"/>
      <c r="H11" s="850" t="s">
        <v>419</v>
      </c>
      <c r="I11" s="851"/>
      <c r="J11" s="851"/>
      <c r="K11" s="851"/>
      <c r="L11" s="851"/>
      <c r="M11" s="851"/>
      <c r="N11" s="851"/>
      <c r="O11" s="583" t="s">
        <v>364</v>
      </c>
      <c r="P11" s="583"/>
      <c r="Q11" s="583"/>
      <c r="R11" s="108"/>
      <c r="S11" s="117"/>
      <c r="T11" s="117"/>
      <c r="U11" s="85"/>
      <c r="V11" s="324" t="s">
        <v>436</v>
      </c>
      <c r="W11" s="901" t="s">
        <v>184</v>
      </c>
      <c r="X11" s="902"/>
      <c r="Y11" s="902"/>
      <c r="Z11" s="902" t="s">
        <v>343</v>
      </c>
      <c r="AA11" s="902"/>
      <c r="AB11" s="903"/>
      <c r="AC11" s="901" t="s">
        <v>419</v>
      </c>
      <c r="AD11" s="902"/>
      <c r="AE11" s="902"/>
      <c r="AF11" s="902"/>
      <c r="AG11" s="902"/>
      <c r="AH11" s="902"/>
      <c r="AI11" s="902"/>
      <c r="AJ11" s="653" t="s">
        <v>364</v>
      </c>
      <c r="AK11" s="653"/>
      <c r="AL11" s="653"/>
      <c r="AM11" s="108"/>
      <c r="AN11" s="117"/>
      <c r="AO11" s="117"/>
      <c r="AP11" s="85"/>
    </row>
    <row r="12" spans="1:42">
      <c r="A12" s="26" t="s">
        <v>345</v>
      </c>
      <c r="B12" s="28" t="s">
        <v>31</v>
      </c>
      <c r="C12" s="609"/>
      <c r="D12" s="609"/>
      <c r="E12" s="28" t="s">
        <v>344</v>
      </c>
      <c r="F12" s="840">
        <v>0</v>
      </c>
      <c r="G12" s="840"/>
      <c r="H12" s="609"/>
      <c r="I12" s="609"/>
      <c r="J12" s="609"/>
      <c r="K12" s="609"/>
      <c r="L12" s="609"/>
      <c r="M12" s="609"/>
      <c r="N12" s="607"/>
      <c r="O12" s="852">
        <f t="shared" ref="O12:O25" si="0">+F12*C12</f>
        <v>0</v>
      </c>
      <c r="P12" s="852"/>
      <c r="Q12" s="852"/>
      <c r="R12" s="108"/>
      <c r="S12" s="117"/>
      <c r="T12" s="117"/>
      <c r="U12" s="85"/>
      <c r="V12" s="17" t="s">
        <v>345</v>
      </c>
      <c r="W12" s="226" t="s">
        <v>31</v>
      </c>
      <c r="X12" s="609"/>
      <c r="Y12" s="609"/>
      <c r="Z12" s="226" t="s">
        <v>344</v>
      </c>
      <c r="AA12" s="840">
        <v>0</v>
      </c>
      <c r="AB12" s="840"/>
      <c r="AC12" s="609"/>
      <c r="AD12" s="609"/>
      <c r="AE12" s="609"/>
      <c r="AF12" s="609"/>
      <c r="AG12" s="609"/>
      <c r="AH12" s="609"/>
      <c r="AI12" s="607"/>
      <c r="AJ12" s="907">
        <f t="shared" ref="AJ12:AJ25" si="1">+AA12*X12</f>
        <v>0</v>
      </c>
      <c r="AK12" s="907"/>
      <c r="AL12" s="907"/>
      <c r="AM12" s="108"/>
      <c r="AN12" s="117"/>
      <c r="AO12" s="117"/>
      <c r="AP12" s="85"/>
    </row>
    <row r="13" spans="1:42">
      <c r="A13" s="26" t="s">
        <v>346</v>
      </c>
      <c r="B13" s="28" t="s">
        <v>31</v>
      </c>
      <c r="C13" s="609"/>
      <c r="D13" s="609"/>
      <c r="E13" s="28" t="s">
        <v>344</v>
      </c>
      <c r="F13" s="840">
        <v>0</v>
      </c>
      <c r="G13" s="840"/>
      <c r="H13" s="609"/>
      <c r="I13" s="609"/>
      <c r="J13" s="609"/>
      <c r="K13" s="609"/>
      <c r="L13" s="609"/>
      <c r="M13" s="609"/>
      <c r="N13" s="607"/>
      <c r="O13" s="852">
        <f t="shared" si="0"/>
        <v>0</v>
      </c>
      <c r="P13" s="852"/>
      <c r="Q13" s="852"/>
      <c r="R13" s="108"/>
      <c r="S13" s="117"/>
      <c r="T13" s="117"/>
      <c r="U13" s="85"/>
      <c r="V13" s="17" t="s">
        <v>346</v>
      </c>
      <c r="W13" s="226" t="s">
        <v>31</v>
      </c>
      <c r="X13" s="609"/>
      <c r="Y13" s="609"/>
      <c r="Z13" s="226" t="s">
        <v>344</v>
      </c>
      <c r="AA13" s="840">
        <v>0</v>
      </c>
      <c r="AB13" s="840"/>
      <c r="AC13" s="609"/>
      <c r="AD13" s="609"/>
      <c r="AE13" s="609"/>
      <c r="AF13" s="609"/>
      <c r="AG13" s="609"/>
      <c r="AH13" s="609"/>
      <c r="AI13" s="607"/>
      <c r="AJ13" s="907">
        <f t="shared" si="1"/>
        <v>0</v>
      </c>
      <c r="AK13" s="907"/>
      <c r="AL13" s="907"/>
      <c r="AM13" s="108"/>
      <c r="AN13" s="117"/>
      <c r="AO13" s="117"/>
      <c r="AP13" s="85"/>
    </row>
    <row r="14" spans="1:42">
      <c r="A14" s="26" t="s">
        <v>349</v>
      </c>
      <c r="B14" s="28" t="s">
        <v>31</v>
      </c>
      <c r="C14" s="609"/>
      <c r="D14" s="609"/>
      <c r="E14" s="28" t="s">
        <v>344</v>
      </c>
      <c r="F14" s="840">
        <v>0</v>
      </c>
      <c r="G14" s="840"/>
      <c r="H14" s="609"/>
      <c r="I14" s="609"/>
      <c r="J14" s="609"/>
      <c r="K14" s="609"/>
      <c r="L14" s="609"/>
      <c r="M14" s="609"/>
      <c r="N14" s="607"/>
      <c r="O14" s="852">
        <f t="shared" si="0"/>
        <v>0</v>
      </c>
      <c r="P14" s="852"/>
      <c r="Q14" s="852"/>
      <c r="R14" s="108"/>
      <c r="S14" s="117"/>
      <c r="T14" s="117"/>
      <c r="U14" s="85"/>
      <c r="V14" s="17" t="s">
        <v>349</v>
      </c>
      <c r="W14" s="226" t="s">
        <v>31</v>
      </c>
      <c r="X14" s="609"/>
      <c r="Y14" s="609"/>
      <c r="Z14" s="226" t="s">
        <v>344</v>
      </c>
      <c r="AA14" s="840">
        <v>0</v>
      </c>
      <c r="AB14" s="840"/>
      <c r="AC14" s="609"/>
      <c r="AD14" s="609"/>
      <c r="AE14" s="609"/>
      <c r="AF14" s="609"/>
      <c r="AG14" s="609"/>
      <c r="AH14" s="609"/>
      <c r="AI14" s="607"/>
      <c r="AJ14" s="907">
        <f t="shared" si="1"/>
        <v>0</v>
      </c>
      <c r="AK14" s="907"/>
      <c r="AL14" s="907"/>
      <c r="AM14" s="108"/>
      <c r="AN14" s="117"/>
      <c r="AO14" s="117"/>
      <c r="AP14" s="85"/>
    </row>
    <row r="15" spans="1:42">
      <c r="A15" s="26" t="s">
        <v>350</v>
      </c>
      <c r="B15" s="28" t="s">
        <v>31</v>
      </c>
      <c r="C15" s="609"/>
      <c r="D15" s="609"/>
      <c r="E15" s="28" t="s">
        <v>344</v>
      </c>
      <c r="F15" s="840">
        <v>0</v>
      </c>
      <c r="G15" s="840"/>
      <c r="H15" s="609"/>
      <c r="I15" s="609"/>
      <c r="J15" s="609"/>
      <c r="K15" s="609"/>
      <c r="L15" s="609"/>
      <c r="M15" s="609"/>
      <c r="N15" s="607"/>
      <c r="O15" s="852">
        <f t="shared" si="0"/>
        <v>0</v>
      </c>
      <c r="P15" s="852"/>
      <c r="Q15" s="852"/>
      <c r="R15" s="108"/>
      <c r="S15" s="117"/>
      <c r="T15" s="117"/>
      <c r="U15" s="85"/>
      <c r="V15" s="17" t="s">
        <v>350</v>
      </c>
      <c r="W15" s="226" t="s">
        <v>31</v>
      </c>
      <c r="X15" s="609"/>
      <c r="Y15" s="609"/>
      <c r="Z15" s="226" t="s">
        <v>344</v>
      </c>
      <c r="AA15" s="840">
        <v>0</v>
      </c>
      <c r="AB15" s="840"/>
      <c r="AC15" s="609"/>
      <c r="AD15" s="609"/>
      <c r="AE15" s="609"/>
      <c r="AF15" s="609"/>
      <c r="AG15" s="609"/>
      <c r="AH15" s="609"/>
      <c r="AI15" s="607"/>
      <c r="AJ15" s="907">
        <f t="shared" si="1"/>
        <v>0</v>
      </c>
      <c r="AK15" s="907"/>
      <c r="AL15" s="907"/>
      <c r="AM15" s="108"/>
      <c r="AN15" s="117"/>
      <c r="AO15" s="117"/>
      <c r="AP15" s="85"/>
    </row>
    <row r="16" spans="1:42">
      <c r="A16" s="26" t="s">
        <v>347</v>
      </c>
      <c r="B16" s="28" t="s">
        <v>31</v>
      </c>
      <c r="C16" s="609"/>
      <c r="D16" s="609"/>
      <c r="E16" s="28" t="s">
        <v>344</v>
      </c>
      <c r="F16" s="840">
        <v>0</v>
      </c>
      <c r="G16" s="840"/>
      <c r="H16" s="609"/>
      <c r="I16" s="609"/>
      <c r="J16" s="609"/>
      <c r="K16" s="609"/>
      <c r="L16" s="609"/>
      <c r="M16" s="609"/>
      <c r="N16" s="607"/>
      <c r="O16" s="852">
        <f t="shared" si="0"/>
        <v>0</v>
      </c>
      <c r="P16" s="852"/>
      <c r="Q16" s="852"/>
      <c r="R16" s="108"/>
      <c r="S16" s="117"/>
      <c r="T16" s="117"/>
      <c r="U16" s="85"/>
      <c r="V16" s="17" t="s">
        <v>347</v>
      </c>
      <c r="W16" s="226" t="s">
        <v>31</v>
      </c>
      <c r="X16" s="609"/>
      <c r="Y16" s="609"/>
      <c r="Z16" s="226" t="s">
        <v>344</v>
      </c>
      <c r="AA16" s="840">
        <v>0</v>
      </c>
      <c r="AB16" s="840"/>
      <c r="AC16" s="609"/>
      <c r="AD16" s="609"/>
      <c r="AE16" s="609"/>
      <c r="AF16" s="609"/>
      <c r="AG16" s="609"/>
      <c r="AH16" s="609"/>
      <c r="AI16" s="607"/>
      <c r="AJ16" s="907">
        <f t="shared" si="1"/>
        <v>0</v>
      </c>
      <c r="AK16" s="907"/>
      <c r="AL16" s="907"/>
      <c r="AM16" s="108"/>
      <c r="AN16" s="117"/>
      <c r="AO16" s="117"/>
      <c r="AP16" s="85"/>
    </row>
    <row r="17" spans="1:42">
      <c r="A17" s="26" t="s">
        <v>348</v>
      </c>
      <c r="B17" s="28" t="s">
        <v>31</v>
      </c>
      <c r="C17" s="609"/>
      <c r="D17" s="609"/>
      <c r="E17" s="28" t="s">
        <v>344</v>
      </c>
      <c r="F17" s="840">
        <v>0</v>
      </c>
      <c r="G17" s="840"/>
      <c r="H17" s="609"/>
      <c r="I17" s="609"/>
      <c r="J17" s="609"/>
      <c r="K17" s="609"/>
      <c r="L17" s="609"/>
      <c r="M17" s="609"/>
      <c r="N17" s="607"/>
      <c r="O17" s="852">
        <f t="shared" si="0"/>
        <v>0</v>
      </c>
      <c r="P17" s="852"/>
      <c r="Q17" s="852"/>
      <c r="R17" s="108"/>
      <c r="S17" s="117"/>
      <c r="T17" s="117"/>
      <c r="U17" s="85"/>
      <c r="V17" s="17" t="s">
        <v>348</v>
      </c>
      <c r="W17" s="226" t="s">
        <v>31</v>
      </c>
      <c r="X17" s="609"/>
      <c r="Y17" s="609"/>
      <c r="Z17" s="226" t="s">
        <v>344</v>
      </c>
      <c r="AA17" s="840">
        <v>0</v>
      </c>
      <c r="AB17" s="840"/>
      <c r="AC17" s="609"/>
      <c r="AD17" s="609"/>
      <c r="AE17" s="609"/>
      <c r="AF17" s="609"/>
      <c r="AG17" s="609"/>
      <c r="AH17" s="609"/>
      <c r="AI17" s="607"/>
      <c r="AJ17" s="907">
        <f t="shared" si="1"/>
        <v>0</v>
      </c>
      <c r="AK17" s="907"/>
      <c r="AL17" s="907"/>
      <c r="AM17" s="108"/>
      <c r="AN17" s="117"/>
      <c r="AO17" s="117"/>
      <c r="AP17" s="85"/>
    </row>
    <row r="18" spans="1:42">
      <c r="A18" s="26" t="s">
        <v>351</v>
      </c>
      <c r="B18" s="28" t="s">
        <v>31</v>
      </c>
      <c r="C18" s="609"/>
      <c r="D18" s="609"/>
      <c r="E18" s="28" t="s">
        <v>344</v>
      </c>
      <c r="F18" s="840">
        <v>0</v>
      </c>
      <c r="G18" s="840"/>
      <c r="H18" s="609"/>
      <c r="I18" s="609"/>
      <c r="J18" s="609"/>
      <c r="K18" s="609"/>
      <c r="L18" s="609"/>
      <c r="M18" s="609"/>
      <c r="N18" s="607"/>
      <c r="O18" s="852">
        <f t="shared" si="0"/>
        <v>0</v>
      </c>
      <c r="P18" s="852"/>
      <c r="Q18" s="852"/>
      <c r="R18" s="108"/>
      <c r="S18" s="117"/>
      <c r="T18" s="117"/>
      <c r="U18" s="85"/>
      <c r="V18" s="17" t="s">
        <v>351</v>
      </c>
      <c r="W18" s="226" t="s">
        <v>31</v>
      </c>
      <c r="X18" s="609"/>
      <c r="Y18" s="609"/>
      <c r="Z18" s="226" t="s">
        <v>344</v>
      </c>
      <c r="AA18" s="840">
        <v>0</v>
      </c>
      <c r="AB18" s="840"/>
      <c r="AC18" s="609"/>
      <c r="AD18" s="609"/>
      <c r="AE18" s="609"/>
      <c r="AF18" s="609"/>
      <c r="AG18" s="609"/>
      <c r="AH18" s="609"/>
      <c r="AI18" s="607"/>
      <c r="AJ18" s="907">
        <f t="shared" si="1"/>
        <v>0</v>
      </c>
      <c r="AK18" s="907"/>
      <c r="AL18" s="907"/>
      <c r="AM18" s="108"/>
      <c r="AN18" s="117"/>
      <c r="AO18" s="117"/>
      <c r="AP18" s="85"/>
    </row>
    <row r="19" spans="1:42">
      <c r="A19" s="26" t="s">
        <v>352</v>
      </c>
      <c r="B19" s="28" t="s">
        <v>31</v>
      </c>
      <c r="C19" s="609"/>
      <c r="D19" s="609"/>
      <c r="E19" s="28" t="s">
        <v>344</v>
      </c>
      <c r="F19" s="840">
        <v>0</v>
      </c>
      <c r="G19" s="840"/>
      <c r="H19" s="609"/>
      <c r="I19" s="609"/>
      <c r="J19" s="609"/>
      <c r="K19" s="609"/>
      <c r="L19" s="609"/>
      <c r="M19" s="609"/>
      <c r="N19" s="607"/>
      <c r="O19" s="852">
        <f t="shared" si="0"/>
        <v>0</v>
      </c>
      <c r="P19" s="852"/>
      <c r="Q19" s="852"/>
      <c r="R19" s="108"/>
      <c r="S19" s="117"/>
      <c r="T19" s="117"/>
      <c r="U19" s="85"/>
      <c r="V19" s="17" t="s">
        <v>352</v>
      </c>
      <c r="W19" s="226" t="s">
        <v>31</v>
      </c>
      <c r="X19" s="609"/>
      <c r="Y19" s="609"/>
      <c r="Z19" s="226" t="s">
        <v>344</v>
      </c>
      <c r="AA19" s="840">
        <v>0</v>
      </c>
      <c r="AB19" s="840"/>
      <c r="AC19" s="609"/>
      <c r="AD19" s="609"/>
      <c r="AE19" s="609"/>
      <c r="AF19" s="609"/>
      <c r="AG19" s="609"/>
      <c r="AH19" s="609"/>
      <c r="AI19" s="607"/>
      <c r="AJ19" s="907">
        <f t="shared" si="1"/>
        <v>0</v>
      </c>
      <c r="AK19" s="907"/>
      <c r="AL19" s="907"/>
      <c r="AM19" s="108"/>
      <c r="AN19" s="117"/>
      <c r="AO19" s="117"/>
      <c r="AP19" s="85"/>
    </row>
    <row r="20" spans="1:42">
      <c r="A20" s="1" t="s">
        <v>353</v>
      </c>
      <c r="B20" s="28" t="s">
        <v>31</v>
      </c>
      <c r="C20" s="609"/>
      <c r="D20" s="609"/>
      <c r="E20" s="28" t="s">
        <v>344</v>
      </c>
      <c r="F20" s="840">
        <v>0</v>
      </c>
      <c r="G20" s="840"/>
      <c r="H20" s="609"/>
      <c r="I20" s="609"/>
      <c r="J20" s="609"/>
      <c r="K20" s="609"/>
      <c r="L20" s="609"/>
      <c r="M20" s="609"/>
      <c r="N20" s="607"/>
      <c r="O20" s="852">
        <f t="shared" si="0"/>
        <v>0</v>
      </c>
      <c r="P20" s="852"/>
      <c r="Q20" s="852"/>
      <c r="R20" s="108"/>
      <c r="S20" s="117"/>
      <c r="T20" s="117"/>
      <c r="U20" s="85"/>
      <c r="V20" s="1" t="s">
        <v>353</v>
      </c>
      <c r="W20" s="226" t="s">
        <v>31</v>
      </c>
      <c r="X20" s="609"/>
      <c r="Y20" s="609"/>
      <c r="Z20" s="226" t="s">
        <v>344</v>
      </c>
      <c r="AA20" s="840">
        <v>0</v>
      </c>
      <c r="AB20" s="840"/>
      <c r="AC20" s="609"/>
      <c r="AD20" s="609"/>
      <c r="AE20" s="609"/>
      <c r="AF20" s="609"/>
      <c r="AG20" s="609"/>
      <c r="AH20" s="609"/>
      <c r="AI20" s="607"/>
      <c r="AJ20" s="907">
        <f t="shared" si="1"/>
        <v>0</v>
      </c>
      <c r="AK20" s="907"/>
      <c r="AL20" s="907"/>
      <c r="AM20" s="108"/>
      <c r="AN20" s="117"/>
      <c r="AO20" s="117"/>
      <c r="AP20" s="85"/>
    </row>
    <row r="21" spans="1:42">
      <c r="A21" s="1" t="s">
        <v>353</v>
      </c>
      <c r="B21" s="28" t="s">
        <v>31</v>
      </c>
      <c r="C21" s="609"/>
      <c r="D21" s="609"/>
      <c r="E21" s="28" t="s">
        <v>344</v>
      </c>
      <c r="F21" s="840">
        <v>0</v>
      </c>
      <c r="G21" s="840"/>
      <c r="H21" s="609"/>
      <c r="I21" s="609"/>
      <c r="J21" s="609"/>
      <c r="K21" s="609"/>
      <c r="L21" s="609"/>
      <c r="M21" s="609"/>
      <c r="N21" s="607"/>
      <c r="O21" s="852">
        <f t="shared" si="0"/>
        <v>0</v>
      </c>
      <c r="P21" s="852"/>
      <c r="Q21" s="852"/>
      <c r="R21" s="108"/>
      <c r="S21" s="117"/>
      <c r="T21" s="117"/>
      <c r="U21" s="85"/>
      <c r="V21" s="1" t="s">
        <v>353</v>
      </c>
      <c r="W21" s="226" t="s">
        <v>31</v>
      </c>
      <c r="X21" s="609"/>
      <c r="Y21" s="609"/>
      <c r="Z21" s="226" t="s">
        <v>344</v>
      </c>
      <c r="AA21" s="840">
        <v>0</v>
      </c>
      <c r="AB21" s="840"/>
      <c r="AC21" s="609"/>
      <c r="AD21" s="609"/>
      <c r="AE21" s="609"/>
      <c r="AF21" s="609"/>
      <c r="AG21" s="609"/>
      <c r="AH21" s="609"/>
      <c r="AI21" s="607"/>
      <c r="AJ21" s="907">
        <f t="shared" si="1"/>
        <v>0</v>
      </c>
      <c r="AK21" s="907"/>
      <c r="AL21" s="907"/>
      <c r="AM21" s="108"/>
      <c r="AN21" s="117"/>
      <c r="AO21" s="117"/>
      <c r="AP21" s="85"/>
    </row>
    <row r="22" spans="1:42">
      <c r="A22" s="1" t="s">
        <v>353</v>
      </c>
      <c r="B22" s="28" t="s">
        <v>31</v>
      </c>
      <c r="C22" s="609"/>
      <c r="D22" s="609"/>
      <c r="E22" s="28" t="s">
        <v>344</v>
      </c>
      <c r="F22" s="840">
        <v>0</v>
      </c>
      <c r="G22" s="840"/>
      <c r="H22" s="609"/>
      <c r="I22" s="609"/>
      <c r="J22" s="609"/>
      <c r="K22" s="609"/>
      <c r="L22" s="609"/>
      <c r="M22" s="609"/>
      <c r="N22" s="607"/>
      <c r="O22" s="852">
        <f t="shared" si="0"/>
        <v>0</v>
      </c>
      <c r="P22" s="852"/>
      <c r="Q22" s="852"/>
      <c r="R22" s="108"/>
      <c r="S22" s="117"/>
      <c r="T22" s="117"/>
      <c r="U22" s="85"/>
      <c r="V22" s="1" t="s">
        <v>353</v>
      </c>
      <c r="W22" s="226" t="s">
        <v>31</v>
      </c>
      <c r="X22" s="609"/>
      <c r="Y22" s="609"/>
      <c r="Z22" s="226" t="s">
        <v>344</v>
      </c>
      <c r="AA22" s="840">
        <v>0</v>
      </c>
      <c r="AB22" s="840"/>
      <c r="AC22" s="609"/>
      <c r="AD22" s="609"/>
      <c r="AE22" s="609"/>
      <c r="AF22" s="609"/>
      <c r="AG22" s="609"/>
      <c r="AH22" s="609"/>
      <c r="AI22" s="607"/>
      <c r="AJ22" s="907">
        <f t="shared" si="1"/>
        <v>0</v>
      </c>
      <c r="AK22" s="907"/>
      <c r="AL22" s="907"/>
      <c r="AM22" s="108"/>
      <c r="AN22" s="117"/>
      <c r="AO22" s="117"/>
      <c r="AP22" s="85"/>
    </row>
    <row r="23" spans="1:42">
      <c r="A23" s="1" t="s">
        <v>353</v>
      </c>
      <c r="B23" s="28" t="s">
        <v>31</v>
      </c>
      <c r="C23" s="609"/>
      <c r="D23" s="609"/>
      <c r="E23" s="28" t="s">
        <v>344</v>
      </c>
      <c r="F23" s="840">
        <v>0</v>
      </c>
      <c r="G23" s="840"/>
      <c r="H23" s="609"/>
      <c r="I23" s="609"/>
      <c r="J23" s="609"/>
      <c r="K23" s="609"/>
      <c r="L23" s="609"/>
      <c r="M23" s="609"/>
      <c r="N23" s="607"/>
      <c r="O23" s="852">
        <f t="shared" si="0"/>
        <v>0</v>
      </c>
      <c r="P23" s="852"/>
      <c r="Q23" s="852"/>
      <c r="R23" s="108"/>
      <c r="S23" s="117"/>
      <c r="T23" s="117"/>
      <c r="U23" s="85"/>
      <c r="V23" s="1" t="s">
        <v>353</v>
      </c>
      <c r="W23" s="226" t="s">
        <v>31</v>
      </c>
      <c r="X23" s="609"/>
      <c r="Y23" s="609"/>
      <c r="Z23" s="226" t="s">
        <v>344</v>
      </c>
      <c r="AA23" s="840">
        <v>0</v>
      </c>
      <c r="AB23" s="840"/>
      <c r="AC23" s="609"/>
      <c r="AD23" s="609"/>
      <c r="AE23" s="609"/>
      <c r="AF23" s="609"/>
      <c r="AG23" s="609"/>
      <c r="AH23" s="609"/>
      <c r="AI23" s="607"/>
      <c r="AJ23" s="907">
        <f t="shared" si="1"/>
        <v>0</v>
      </c>
      <c r="AK23" s="907"/>
      <c r="AL23" s="907"/>
      <c r="AM23" s="108"/>
      <c r="AN23" s="117"/>
      <c r="AO23" s="117"/>
      <c r="AP23" s="85"/>
    </row>
    <row r="24" spans="1:42">
      <c r="A24" s="1" t="s">
        <v>353</v>
      </c>
      <c r="B24" s="28" t="s">
        <v>31</v>
      </c>
      <c r="C24" s="609"/>
      <c r="D24" s="609"/>
      <c r="E24" s="28" t="s">
        <v>344</v>
      </c>
      <c r="F24" s="840">
        <v>0</v>
      </c>
      <c r="G24" s="840"/>
      <c r="H24" s="609"/>
      <c r="I24" s="609"/>
      <c r="J24" s="609"/>
      <c r="K24" s="609"/>
      <c r="L24" s="609"/>
      <c r="M24" s="609"/>
      <c r="N24" s="607"/>
      <c r="O24" s="852">
        <f t="shared" si="0"/>
        <v>0</v>
      </c>
      <c r="P24" s="852"/>
      <c r="Q24" s="852"/>
      <c r="R24" s="108"/>
      <c r="S24" s="117"/>
      <c r="T24" s="117"/>
      <c r="U24" s="85"/>
      <c r="V24" s="1" t="s">
        <v>353</v>
      </c>
      <c r="W24" s="226" t="s">
        <v>31</v>
      </c>
      <c r="X24" s="609"/>
      <c r="Y24" s="609"/>
      <c r="Z24" s="226" t="s">
        <v>344</v>
      </c>
      <c r="AA24" s="840">
        <v>0</v>
      </c>
      <c r="AB24" s="840"/>
      <c r="AC24" s="609"/>
      <c r="AD24" s="609"/>
      <c r="AE24" s="609"/>
      <c r="AF24" s="609"/>
      <c r="AG24" s="609"/>
      <c r="AH24" s="609"/>
      <c r="AI24" s="607"/>
      <c r="AJ24" s="907">
        <f t="shared" si="1"/>
        <v>0</v>
      </c>
      <c r="AK24" s="907"/>
      <c r="AL24" s="907"/>
      <c r="AM24" s="108"/>
      <c r="AN24" s="117"/>
      <c r="AO24" s="117"/>
      <c r="AP24" s="85"/>
    </row>
    <row r="25" spans="1:42">
      <c r="A25" s="1" t="s">
        <v>353</v>
      </c>
      <c r="B25" s="28" t="s">
        <v>31</v>
      </c>
      <c r="C25" s="609"/>
      <c r="D25" s="609"/>
      <c r="E25" s="28" t="s">
        <v>344</v>
      </c>
      <c r="F25" s="840">
        <v>0</v>
      </c>
      <c r="G25" s="840"/>
      <c r="H25" s="609"/>
      <c r="I25" s="609"/>
      <c r="J25" s="609"/>
      <c r="K25" s="609"/>
      <c r="L25" s="609"/>
      <c r="M25" s="609"/>
      <c r="N25" s="607"/>
      <c r="O25" s="852">
        <f t="shared" si="0"/>
        <v>0</v>
      </c>
      <c r="P25" s="852"/>
      <c r="Q25" s="852"/>
      <c r="R25" s="108"/>
      <c r="S25" s="117"/>
      <c r="T25" s="117"/>
      <c r="U25" s="85"/>
      <c r="V25" s="1" t="s">
        <v>353</v>
      </c>
      <c r="W25" s="226" t="s">
        <v>31</v>
      </c>
      <c r="X25" s="609"/>
      <c r="Y25" s="609"/>
      <c r="Z25" s="226" t="s">
        <v>344</v>
      </c>
      <c r="AA25" s="840">
        <v>0</v>
      </c>
      <c r="AB25" s="840"/>
      <c r="AC25" s="609"/>
      <c r="AD25" s="609"/>
      <c r="AE25" s="609"/>
      <c r="AF25" s="609"/>
      <c r="AG25" s="609"/>
      <c r="AH25" s="609"/>
      <c r="AI25" s="607"/>
      <c r="AJ25" s="907">
        <f t="shared" si="1"/>
        <v>0</v>
      </c>
      <c r="AK25" s="907"/>
      <c r="AL25" s="907"/>
      <c r="AM25" s="108"/>
      <c r="AN25" s="117"/>
      <c r="AO25" s="117"/>
      <c r="AP25" s="85"/>
    </row>
    <row r="26" spans="1:42" ht="26.1" customHeight="1">
      <c r="A26" s="613" t="s">
        <v>28</v>
      </c>
      <c r="B26" s="613"/>
      <c r="C26" s="613"/>
      <c r="D26" s="613"/>
      <c r="E26" s="613"/>
      <c r="F26" s="613"/>
      <c r="G26" s="613"/>
      <c r="H26" s="613"/>
      <c r="I26" s="613"/>
      <c r="J26" s="613"/>
      <c r="K26" s="613"/>
      <c r="L26" s="613"/>
      <c r="M26" s="613"/>
      <c r="N26" s="601"/>
      <c r="O26" s="883">
        <f>SUM(O12:Q25)</f>
        <v>0</v>
      </c>
      <c r="P26" s="883"/>
      <c r="Q26" s="883"/>
      <c r="R26" s="108"/>
      <c r="S26" s="117"/>
      <c r="T26" s="117"/>
      <c r="U26" s="85"/>
      <c r="V26" s="593" t="s">
        <v>28</v>
      </c>
      <c r="W26" s="593"/>
      <c r="X26" s="593"/>
      <c r="Y26" s="593"/>
      <c r="Z26" s="593"/>
      <c r="AA26" s="593"/>
      <c r="AB26" s="593"/>
      <c r="AC26" s="593"/>
      <c r="AD26" s="593"/>
      <c r="AE26" s="593"/>
      <c r="AF26" s="593"/>
      <c r="AG26" s="593"/>
      <c r="AH26" s="593"/>
      <c r="AI26" s="640"/>
      <c r="AJ26" s="908">
        <f>SUM(AJ12:AL25)</f>
        <v>0</v>
      </c>
      <c r="AK26" s="908"/>
      <c r="AL26" s="908"/>
      <c r="AM26" s="108"/>
      <c r="AN26" s="117"/>
      <c r="AO26" s="117"/>
      <c r="AP26" s="85"/>
    </row>
    <row r="27" spans="1:42" ht="43.2">
      <c r="A27" s="323" t="s">
        <v>437</v>
      </c>
      <c r="B27" s="583" t="s">
        <v>467</v>
      </c>
      <c r="C27" s="583"/>
      <c r="D27" s="583"/>
      <c r="E27" s="583"/>
      <c r="F27" s="583"/>
      <c r="G27" s="583"/>
      <c r="H27" s="583" t="s">
        <v>343</v>
      </c>
      <c r="I27" s="583"/>
      <c r="J27" s="583"/>
      <c r="K27" s="844" t="s">
        <v>465</v>
      </c>
      <c r="L27" s="845"/>
      <c r="M27" s="845"/>
      <c r="N27" s="845"/>
      <c r="O27" s="844" t="s">
        <v>466</v>
      </c>
      <c r="P27" s="844"/>
      <c r="Q27" s="844"/>
      <c r="R27" s="173" t="s">
        <v>469</v>
      </c>
      <c r="S27" s="173" t="s">
        <v>487</v>
      </c>
      <c r="T27" s="174" t="s">
        <v>598</v>
      </c>
      <c r="U27" s="85"/>
      <c r="V27" s="324" t="s">
        <v>437</v>
      </c>
      <c r="W27" s="653" t="s">
        <v>467</v>
      </c>
      <c r="X27" s="653"/>
      <c r="Y27" s="653"/>
      <c r="Z27" s="653"/>
      <c r="AA27" s="653"/>
      <c r="AB27" s="653"/>
      <c r="AC27" s="653" t="s">
        <v>343</v>
      </c>
      <c r="AD27" s="653"/>
      <c r="AE27" s="653"/>
      <c r="AF27" s="909" t="s">
        <v>465</v>
      </c>
      <c r="AG27" s="910"/>
      <c r="AH27" s="910"/>
      <c r="AI27" s="910"/>
      <c r="AJ27" s="909" t="s">
        <v>466</v>
      </c>
      <c r="AK27" s="909"/>
      <c r="AL27" s="909"/>
      <c r="AM27" s="222" t="s">
        <v>469</v>
      </c>
      <c r="AN27" s="222" t="s">
        <v>487</v>
      </c>
      <c r="AO27" s="227" t="s">
        <v>598</v>
      </c>
      <c r="AP27" s="85"/>
    </row>
    <row r="28" spans="1:42">
      <c r="A28" s="26" t="s">
        <v>486</v>
      </c>
      <c r="B28" s="28" t="s">
        <v>59</v>
      </c>
      <c r="C28" s="609"/>
      <c r="D28" s="609"/>
      <c r="E28" s="28" t="s">
        <v>286</v>
      </c>
      <c r="F28" s="609"/>
      <c r="G28" s="609"/>
      <c r="H28" s="28" t="s">
        <v>354</v>
      </c>
      <c r="I28" s="840">
        <v>0</v>
      </c>
      <c r="J28" s="840"/>
      <c r="K28" s="607"/>
      <c r="L28" s="839"/>
      <c r="M28" s="839"/>
      <c r="N28" s="608"/>
      <c r="O28" s="860">
        <f t="shared" ref="O28:O50" si="2">+I28*F28*C28</f>
        <v>0</v>
      </c>
      <c r="P28" s="861"/>
      <c r="Q28" s="862"/>
      <c r="R28" s="403"/>
      <c r="S28" s="75">
        <f t="shared" ref="S28:S50" si="3">+IFERROR(O28*R28,"-")</f>
        <v>0</v>
      </c>
      <c r="T28" s="304"/>
      <c r="U28" s="85"/>
      <c r="V28" s="17" t="s">
        <v>486</v>
      </c>
      <c r="W28" s="226" t="s">
        <v>59</v>
      </c>
      <c r="X28" s="609"/>
      <c r="Y28" s="609"/>
      <c r="Z28" s="226" t="s">
        <v>286</v>
      </c>
      <c r="AA28" s="609"/>
      <c r="AB28" s="609"/>
      <c r="AC28" s="226" t="s">
        <v>354</v>
      </c>
      <c r="AD28" s="840">
        <v>0</v>
      </c>
      <c r="AE28" s="840"/>
      <c r="AF28" s="607"/>
      <c r="AG28" s="839"/>
      <c r="AH28" s="839"/>
      <c r="AI28" s="608"/>
      <c r="AJ28" s="911">
        <f t="shared" ref="AJ28:AJ50" si="4">+AD28*AA28*X28</f>
        <v>0</v>
      </c>
      <c r="AK28" s="912"/>
      <c r="AL28" s="913"/>
      <c r="AM28" s="403"/>
      <c r="AN28" s="76">
        <f t="shared" ref="AN28:AN50" si="5">+IFERROR(AJ28*AM28,"-")</f>
        <v>0</v>
      </c>
      <c r="AO28" s="304"/>
      <c r="AP28" s="85"/>
    </row>
    <row r="29" spans="1:42">
      <c r="A29" s="26" t="s">
        <v>166</v>
      </c>
      <c r="B29" s="28" t="s">
        <v>59</v>
      </c>
      <c r="C29" s="609"/>
      <c r="D29" s="609"/>
      <c r="E29" s="28" t="s">
        <v>286</v>
      </c>
      <c r="F29" s="607"/>
      <c r="G29" s="608"/>
      <c r="H29" s="28" t="s">
        <v>354</v>
      </c>
      <c r="I29" s="840">
        <v>0</v>
      </c>
      <c r="J29" s="840"/>
      <c r="K29" s="607"/>
      <c r="L29" s="839"/>
      <c r="M29" s="839"/>
      <c r="N29" s="608"/>
      <c r="O29" s="860">
        <f t="shared" si="2"/>
        <v>0</v>
      </c>
      <c r="P29" s="861"/>
      <c r="Q29" s="862"/>
      <c r="R29" s="403"/>
      <c r="S29" s="75">
        <f t="shared" si="3"/>
        <v>0</v>
      </c>
      <c r="T29" s="304"/>
      <c r="U29" s="85"/>
      <c r="V29" s="17" t="s">
        <v>166</v>
      </c>
      <c r="W29" s="226" t="s">
        <v>59</v>
      </c>
      <c r="X29" s="609"/>
      <c r="Y29" s="609"/>
      <c r="Z29" s="226" t="s">
        <v>286</v>
      </c>
      <c r="AA29" s="609"/>
      <c r="AB29" s="609"/>
      <c r="AC29" s="226" t="s">
        <v>354</v>
      </c>
      <c r="AD29" s="840">
        <v>0</v>
      </c>
      <c r="AE29" s="840"/>
      <c r="AF29" s="607"/>
      <c r="AG29" s="839"/>
      <c r="AH29" s="839"/>
      <c r="AI29" s="608"/>
      <c r="AJ29" s="911">
        <f t="shared" si="4"/>
        <v>0</v>
      </c>
      <c r="AK29" s="912"/>
      <c r="AL29" s="913"/>
      <c r="AM29" s="403"/>
      <c r="AN29" s="76">
        <f t="shared" si="5"/>
        <v>0</v>
      </c>
      <c r="AO29" s="304"/>
      <c r="AP29" s="85"/>
    </row>
    <row r="30" spans="1:42">
      <c r="A30" s="26" t="s">
        <v>167</v>
      </c>
      <c r="B30" s="28" t="s">
        <v>59</v>
      </c>
      <c r="C30" s="609"/>
      <c r="D30" s="609"/>
      <c r="E30" s="28" t="s">
        <v>286</v>
      </c>
      <c r="F30" s="607"/>
      <c r="G30" s="608"/>
      <c r="H30" s="28" t="s">
        <v>354</v>
      </c>
      <c r="I30" s="840">
        <v>0</v>
      </c>
      <c r="J30" s="840"/>
      <c r="K30" s="607"/>
      <c r="L30" s="839"/>
      <c r="M30" s="839"/>
      <c r="N30" s="608"/>
      <c r="O30" s="860">
        <f t="shared" si="2"/>
        <v>0</v>
      </c>
      <c r="P30" s="861"/>
      <c r="Q30" s="862"/>
      <c r="R30" s="403"/>
      <c r="S30" s="75">
        <f t="shared" si="3"/>
        <v>0</v>
      </c>
      <c r="T30" s="304"/>
      <c r="U30" s="85"/>
      <c r="V30" s="17" t="s">
        <v>167</v>
      </c>
      <c r="W30" s="226" t="s">
        <v>59</v>
      </c>
      <c r="X30" s="609"/>
      <c r="Y30" s="609"/>
      <c r="Z30" s="226" t="s">
        <v>286</v>
      </c>
      <c r="AA30" s="609"/>
      <c r="AB30" s="609"/>
      <c r="AC30" s="226" t="s">
        <v>354</v>
      </c>
      <c r="AD30" s="840">
        <v>0</v>
      </c>
      <c r="AE30" s="840"/>
      <c r="AF30" s="607"/>
      <c r="AG30" s="839"/>
      <c r="AH30" s="839"/>
      <c r="AI30" s="608"/>
      <c r="AJ30" s="911">
        <f t="shared" si="4"/>
        <v>0</v>
      </c>
      <c r="AK30" s="912"/>
      <c r="AL30" s="913"/>
      <c r="AM30" s="403"/>
      <c r="AN30" s="76">
        <f t="shared" si="5"/>
        <v>0</v>
      </c>
      <c r="AO30" s="304"/>
      <c r="AP30" s="85"/>
    </row>
    <row r="31" spans="1:42">
      <c r="A31" s="26" t="s">
        <v>168</v>
      </c>
      <c r="B31" s="28" t="s">
        <v>59</v>
      </c>
      <c r="C31" s="609"/>
      <c r="D31" s="609"/>
      <c r="E31" s="28" t="s">
        <v>286</v>
      </c>
      <c r="F31" s="607"/>
      <c r="G31" s="608"/>
      <c r="H31" s="28" t="s">
        <v>354</v>
      </c>
      <c r="I31" s="840">
        <v>0</v>
      </c>
      <c r="J31" s="840"/>
      <c r="K31" s="607"/>
      <c r="L31" s="839"/>
      <c r="M31" s="839"/>
      <c r="N31" s="608"/>
      <c r="O31" s="860">
        <f t="shared" si="2"/>
        <v>0</v>
      </c>
      <c r="P31" s="861"/>
      <c r="Q31" s="862"/>
      <c r="R31" s="403"/>
      <c r="S31" s="75">
        <f t="shared" si="3"/>
        <v>0</v>
      </c>
      <c r="T31" s="304"/>
      <c r="U31" s="85"/>
      <c r="V31" s="17" t="s">
        <v>168</v>
      </c>
      <c r="W31" s="226" t="s">
        <v>59</v>
      </c>
      <c r="X31" s="609"/>
      <c r="Y31" s="609"/>
      <c r="Z31" s="226" t="s">
        <v>286</v>
      </c>
      <c r="AA31" s="609"/>
      <c r="AB31" s="609"/>
      <c r="AC31" s="226" t="s">
        <v>354</v>
      </c>
      <c r="AD31" s="840">
        <v>0</v>
      </c>
      <c r="AE31" s="840"/>
      <c r="AF31" s="607"/>
      <c r="AG31" s="839"/>
      <c r="AH31" s="839"/>
      <c r="AI31" s="608"/>
      <c r="AJ31" s="911">
        <f t="shared" si="4"/>
        <v>0</v>
      </c>
      <c r="AK31" s="912"/>
      <c r="AL31" s="913"/>
      <c r="AM31" s="403"/>
      <c r="AN31" s="76">
        <f t="shared" si="5"/>
        <v>0</v>
      </c>
      <c r="AO31" s="304"/>
      <c r="AP31" s="85"/>
    </row>
    <row r="32" spans="1:42">
      <c r="A32" s="26" t="s">
        <v>169</v>
      </c>
      <c r="B32" s="28" t="s">
        <v>59</v>
      </c>
      <c r="C32" s="609"/>
      <c r="D32" s="609"/>
      <c r="E32" s="28" t="s">
        <v>286</v>
      </c>
      <c r="F32" s="607"/>
      <c r="G32" s="608"/>
      <c r="H32" s="28" t="s">
        <v>354</v>
      </c>
      <c r="I32" s="840">
        <v>0</v>
      </c>
      <c r="J32" s="840"/>
      <c r="K32" s="607"/>
      <c r="L32" s="839"/>
      <c r="M32" s="839"/>
      <c r="N32" s="608"/>
      <c r="O32" s="860">
        <f t="shared" si="2"/>
        <v>0</v>
      </c>
      <c r="P32" s="861"/>
      <c r="Q32" s="862"/>
      <c r="R32" s="403"/>
      <c r="S32" s="75">
        <f t="shared" si="3"/>
        <v>0</v>
      </c>
      <c r="T32" s="304"/>
      <c r="U32" s="85"/>
      <c r="V32" s="17" t="s">
        <v>169</v>
      </c>
      <c r="W32" s="226" t="s">
        <v>59</v>
      </c>
      <c r="X32" s="609"/>
      <c r="Y32" s="609"/>
      <c r="Z32" s="226" t="s">
        <v>286</v>
      </c>
      <c r="AA32" s="609"/>
      <c r="AB32" s="609"/>
      <c r="AC32" s="226" t="s">
        <v>354</v>
      </c>
      <c r="AD32" s="840">
        <v>0</v>
      </c>
      <c r="AE32" s="840"/>
      <c r="AF32" s="607"/>
      <c r="AG32" s="839"/>
      <c r="AH32" s="839"/>
      <c r="AI32" s="608"/>
      <c r="AJ32" s="911">
        <f t="shared" si="4"/>
        <v>0</v>
      </c>
      <c r="AK32" s="912"/>
      <c r="AL32" s="913"/>
      <c r="AM32" s="403"/>
      <c r="AN32" s="76">
        <f t="shared" si="5"/>
        <v>0</v>
      </c>
      <c r="AO32" s="304"/>
      <c r="AP32" s="85"/>
    </row>
    <row r="33" spans="1:42">
      <c r="A33" s="26" t="s">
        <v>170</v>
      </c>
      <c r="B33" s="28" t="s">
        <v>59</v>
      </c>
      <c r="C33" s="609"/>
      <c r="D33" s="609"/>
      <c r="E33" s="28" t="s">
        <v>286</v>
      </c>
      <c r="F33" s="607"/>
      <c r="G33" s="608"/>
      <c r="H33" s="28" t="s">
        <v>354</v>
      </c>
      <c r="I33" s="840">
        <v>0</v>
      </c>
      <c r="J33" s="840"/>
      <c r="K33" s="607"/>
      <c r="L33" s="839"/>
      <c r="M33" s="839"/>
      <c r="N33" s="608"/>
      <c r="O33" s="860">
        <f t="shared" si="2"/>
        <v>0</v>
      </c>
      <c r="P33" s="861"/>
      <c r="Q33" s="862"/>
      <c r="R33" s="403"/>
      <c r="S33" s="75">
        <f t="shared" si="3"/>
        <v>0</v>
      </c>
      <c r="T33" s="304"/>
      <c r="U33" s="85"/>
      <c r="V33" s="17" t="s">
        <v>170</v>
      </c>
      <c r="W33" s="226" t="s">
        <v>59</v>
      </c>
      <c r="X33" s="609"/>
      <c r="Y33" s="609"/>
      <c r="Z33" s="226" t="s">
        <v>286</v>
      </c>
      <c r="AA33" s="609"/>
      <c r="AB33" s="609"/>
      <c r="AC33" s="226" t="s">
        <v>354</v>
      </c>
      <c r="AD33" s="840">
        <v>0</v>
      </c>
      <c r="AE33" s="840"/>
      <c r="AF33" s="607"/>
      <c r="AG33" s="839"/>
      <c r="AH33" s="839"/>
      <c r="AI33" s="608"/>
      <c r="AJ33" s="911">
        <f t="shared" si="4"/>
        <v>0</v>
      </c>
      <c r="AK33" s="912"/>
      <c r="AL33" s="913"/>
      <c r="AM33" s="403"/>
      <c r="AN33" s="76">
        <f t="shared" si="5"/>
        <v>0</v>
      </c>
      <c r="AO33" s="304"/>
      <c r="AP33" s="85"/>
    </row>
    <row r="34" spans="1:42">
      <c r="A34" s="26" t="s">
        <v>171</v>
      </c>
      <c r="B34" s="28" t="s">
        <v>59</v>
      </c>
      <c r="C34" s="609"/>
      <c r="D34" s="609"/>
      <c r="E34" s="28" t="s">
        <v>286</v>
      </c>
      <c r="F34" s="607"/>
      <c r="G34" s="608"/>
      <c r="H34" s="28" t="s">
        <v>354</v>
      </c>
      <c r="I34" s="840">
        <v>0</v>
      </c>
      <c r="J34" s="840"/>
      <c r="K34" s="607"/>
      <c r="L34" s="839"/>
      <c r="M34" s="839"/>
      <c r="N34" s="608"/>
      <c r="O34" s="860">
        <f t="shared" si="2"/>
        <v>0</v>
      </c>
      <c r="P34" s="861"/>
      <c r="Q34" s="862"/>
      <c r="R34" s="403"/>
      <c r="S34" s="75">
        <f t="shared" si="3"/>
        <v>0</v>
      </c>
      <c r="T34" s="304"/>
      <c r="U34" s="85"/>
      <c r="V34" s="17" t="s">
        <v>171</v>
      </c>
      <c r="W34" s="226" t="s">
        <v>59</v>
      </c>
      <c r="X34" s="609"/>
      <c r="Y34" s="609"/>
      <c r="Z34" s="226" t="s">
        <v>286</v>
      </c>
      <c r="AA34" s="609"/>
      <c r="AB34" s="609"/>
      <c r="AC34" s="226" t="s">
        <v>354</v>
      </c>
      <c r="AD34" s="840">
        <v>0</v>
      </c>
      <c r="AE34" s="840"/>
      <c r="AF34" s="607"/>
      <c r="AG34" s="839"/>
      <c r="AH34" s="839"/>
      <c r="AI34" s="608"/>
      <c r="AJ34" s="911">
        <f t="shared" si="4"/>
        <v>0</v>
      </c>
      <c r="AK34" s="912"/>
      <c r="AL34" s="913"/>
      <c r="AM34" s="403"/>
      <c r="AN34" s="76">
        <f t="shared" si="5"/>
        <v>0</v>
      </c>
      <c r="AO34" s="304"/>
      <c r="AP34" s="85"/>
    </row>
    <row r="35" spans="1:42">
      <c r="A35" s="26" t="s">
        <v>172</v>
      </c>
      <c r="B35" s="28" t="s">
        <v>59</v>
      </c>
      <c r="C35" s="609"/>
      <c r="D35" s="609"/>
      <c r="E35" s="28" t="s">
        <v>286</v>
      </c>
      <c r="F35" s="607"/>
      <c r="G35" s="608"/>
      <c r="H35" s="28" t="s">
        <v>354</v>
      </c>
      <c r="I35" s="840">
        <v>0</v>
      </c>
      <c r="J35" s="840"/>
      <c r="K35" s="607"/>
      <c r="L35" s="839"/>
      <c r="M35" s="839"/>
      <c r="N35" s="608"/>
      <c r="O35" s="860">
        <f t="shared" si="2"/>
        <v>0</v>
      </c>
      <c r="P35" s="861"/>
      <c r="Q35" s="862"/>
      <c r="R35" s="403"/>
      <c r="S35" s="75">
        <f t="shared" si="3"/>
        <v>0</v>
      </c>
      <c r="T35" s="304"/>
      <c r="U35" s="85"/>
      <c r="V35" s="17" t="s">
        <v>172</v>
      </c>
      <c r="W35" s="226" t="s">
        <v>59</v>
      </c>
      <c r="X35" s="609"/>
      <c r="Y35" s="609"/>
      <c r="Z35" s="226" t="s">
        <v>286</v>
      </c>
      <c r="AA35" s="609"/>
      <c r="AB35" s="609"/>
      <c r="AC35" s="226" t="s">
        <v>354</v>
      </c>
      <c r="AD35" s="840">
        <v>0</v>
      </c>
      <c r="AE35" s="840"/>
      <c r="AF35" s="607"/>
      <c r="AG35" s="839"/>
      <c r="AH35" s="839"/>
      <c r="AI35" s="608"/>
      <c r="AJ35" s="911">
        <f t="shared" si="4"/>
        <v>0</v>
      </c>
      <c r="AK35" s="912"/>
      <c r="AL35" s="913"/>
      <c r="AM35" s="403"/>
      <c r="AN35" s="76">
        <f t="shared" si="5"/>
        <v>0</v>
      </c>
      <c r="AO35" s="304"/>
      <c r="AP35" s="85"/>
    </row>
    <row r="36" spans="1:42">
      <c r="A36" s="1"/>
      <c r="B36" s="28" t="s">
        <v>59</v>
      </c>
      <c r="C36" s="609"/>
      <c r="D36" s="609"/>
      <c r="E36" s="28" t="s">
        <v>286</v>
      </c>
      <c r="F36" s="609"/>
      <c r="G36" s="609"/>
      <c r="H36" s="28" t="s">
        <v>354</v>
      </c>
      <c r="I36" s="840">
        <v>0</v>
      </c>
      <c r="J36" s="840"/>
      <c r="K36" s="607"/>
      <c r="L36" s="839"/>
      <c r="M36" s="839"/>
      <c r="N36" s="608"/>
      <c r="O36" s="860">
        <f t="shared" si="2"/>
        <v>0</v>
      </c>
      <c r="P36" s="861"/>
      <c r="Q36" s="862"/>
      <c r="R36" s="403"/>
      <c r="S36" s="75">
        <f t="shared" si="3"/>
        <v>0</v>
      </c>
      <c r="T36" s="304"/>
      <c r="U36" s="85"/>
      <c r="V36" s="1"/>
      <c r="W36" s="226" t="s">
        <v>59</v>
      </c>
      <c r="X36" s="609"/>
      <c r="Y36" s="609"/>
      <c r="Z36" s="226" t="s">
        <v>286</v>
      </c>
      <c r="AA36" s="609"/>
      <c r="AB36" s="609"/>
      <c r="AC36" s="226" t="s">
        <v>354</v>
      </c>
      <c r="AD36" s="840">
        <v>0</v>
      </c>
      <c r="AE36" s="840"/>
      <c r="AF36" s="607"/>
      <c r="AG36" s="839"/>
      <c r="AH36" s="839"/>
      <c r="AI36" s="608"/>
      <c r="AJ36" s="911">
        <f t="shared" si="4"/>
        <v>0</v>
      </c>
      <c r="AK36" s="912"/>
      <c r="AL36" s="913"/>
      <c r="AM36" s="403"/>
      <c r="AN36" s="76">
        <f t="shared" si="5"/>
        <v>0</v>
      </c>
      <c r="AO36" s="304"/>
      <c r="AP36" s="85"/>
    </row>
    <row r="37" spans="1:42">
      <c r="A37" s="1"/>
      <c r="B37" s="28" t="s">
        <v>59</v>
      </c>
      <c r="C37" s="609"/>
      <c r="D37" s="609"/>
      <c r="E37" s="28" t="s">
        <v>286</v>
      </c>
      <c r="F37" s="609"/>
      <c r="G37" s="609"/>
      <c r="H37" s="28" t="s">
        <v>354</v>
      </c>
      <c r="I37" s="840">
        <v>0</v>
      </c>
      <c r="J37" s="840"/>
      <c r="K37" s="607"/>
      <c r="L37" s="839"/>
      <c r="M37" s="839"/>
      <c r="N37" s="608"/>
      <c r="O37" s="860">
        <f t="shared" si="2"/>
        <v>0</v>
      </c>
      <c r="P37" s="861"/>
      <c r="Q37" s="862"/>
      <c r="R37" s="403"/>
      <c r="S37" s="75">
        <f t="shared" si="3"/>
        <v>0</v>
      </c>
      <c r="T37" s="304"/>
      <c r="U37" s="85"/>
      <c r="V37" s="1"/>
      <c r="W37" s="226" t="s">
        <v>59</v>
      </c>
      <c r="X37" s="609"/>
      <c r="Y37" s="609"/>
      <c r="Z37" s="226" t="s">
        <v>286</v>
      </c>
      <c r="AA37" s="609"/>
      <c r="AB37" s="609"/>
      <c r="AC37" s="226" t="s">
        <v>354</v>
      </c>
      <c r="AD37" s="840">
        <v>0</v>
      </c>
      <c r="AE37" s="840"/>
      <c r="AF37" s="607"/>
      <c r="AG37" s="839"/>
      <c r="AH37" s="839"/>
      <c r="AI37" s="608"/>
      <c r="AJ37" s="911">
        <f t="shared" si="4"/>
        <v>0</v>
      </c>
      <c r="AK37" s="912"/>
      <c r="AL37" s="913"/>
      <c r="AM37" s="403"/>
      <c r="AN37" s="76">
        <f t="shared" si="5"/>
        <v>0</v>
      </c>
      <c r="AO37" s="304"/>
      <c r="AP37" s="85"/>
    </row>
    <row r="38" spans="1:42">
      <c r="A38" s="1"/>
      <c r="B38" s="28" t="s">
        <v>59</v>
      </c>
      <c r="C38" s="609"/>
      <c r="D38" s="609"/>
      <c r="E38" s="28" t="s">
        <v>286</v>
      </c>
      <c r="F38" s="609"/>
      <c r="G38" s="609"/>
      <c r="H38" s="28" t="s">
        <v>354</v>
      </c>
      <c r="I38" s="840">
        <v>0</v>
      </c>
      <c r="J38" s="840"/>
      <c r="K38" s="607"/>
      <c r="L38" s="839"/>
      <c r="M38" s="839"/>
      <c r="N38" s="608"/>
      <c r="O38" s="860">
        <f t="shared" si="2"/>
        <v>0</v>
      </c>
      <c r="P38" s="861"/>
      <c r="Q38" s="862"/>
      <c r="R38" s="403"/>
      <c r="S38" s="75">
        <f t="shared" si="3"/>
        <v>0</v>
      </c>
      <c r="T38" s="304"/>
      <c r="U38" s="85"/>
      <c r="V38" s="1"/>
      <c r="W38" s="226" t="s">
        <v>59</v>
      </c>
      <c r="X38" s="609"/>
      <c r="Y38" s="609"/>
      <c r="Z38" s="226" t="s">
        <v>286</v>
      </c>
      <c r="AA38" s="609"/>
      <c r="AB38" s="609"/>
      <c r="AC38" s="226" t="s">
        <v>354</v>
      </c>
      <c r="AD38" s="840">
        <v>0</v>
      </c>
      <c r="AE38" s="840"/>
      <c r="AF38" s="607"/>
      <c r="AG38" s="839"/>
      <c r="AH38" s="839"/>
      <c r="AI38" s="608"/>
      <c r="AJ38" s="911">
        <f t="shared" si="4"/>
        <v>0</v>
      </c>
      <c r="AK38" s="912"/>
      <c r="AL38" s="913"/>
      <c r="AM38" s="148"/>
      <c r="AN38" s="76">
        <f t="shared" si="5"/>
        <v>0</v>
      </c>
      <c r="AO38" s="304"/>
      <c r="AP38" s="85"/>
    </row>
    <row r="39" spans="1:42">
      <c r="A39" s="1"/>
      <c r="B39" s="28" t="s">
        <v>59</v>
      </c>
      <c r="C39" s="609"/>
      <c r="D39" s="609"/>
      <c r="E39" s="28" t="s">
        <v>286</v>
      </c>
      <c r="F39" s="609"/>
      <c r="G39" s="609"/>
      <c r="H39" s="28" t="s">
        <v>354</v>
      </c>
      <c r="I39" s="840">
        <v>0</v>
      </c>
      <c r="J39" s="840"/>
      <c r="K39" s="607"/>
      <c r="L39" s="839"/>
      <c r="M39" s="839"/>
      <c r="N39" s="608"/>
      <c r="O39" s="860">
        <f t="shared" si="2"/>
        <v>0</v>
      </c>
      <c r="P39" s="861"/>
      <c r="Q39" s="862"/>
      <c r="R39" s="403"/>
      <c r="S39" s="75">
        <f t="shared" si="3"/>
        <v>0</v>
      </c>
      <c r="T39" s="304"/>
      <c r="U39" s="85"/>
      <c r="V39" s="1"/>
      <c r="W39" s="226" t="s">
        <v>59</v>
      </c>
      <c r="X39" s="609"/>
      <c r="Y39" s="609"/>
      <c r="Z39" s="226" t="s">
        <v>286</v>
      </c>
      <c r="AA39" s="609"/>
      <c r="AB39" s="609"/>
      <c r="AC39" s="226" t="s">
        <v>354</v>
      </c>
      <c r="AD39" s="840">
        <v>0</v>
      </c>
      <c r="AE39" s="840"/>
      <c r="AF39" s="607"/>
      <c r="AG39" s="839"/>
      <c r="AH39" s="839"/>
      <c r="AI39" s="608"/>
      <c r="AJ39" s="911">
        <f t="shared" si="4"/>
        <v>0</v>
      </c>
      <c r="AK39" s="912"/>
      <c r="AL39" s="913"/>
      <c r="AM39" s="148"/>
      <c r="AN39" s="76">
        <f t="shared" si="5"/>
        <v>0</v>
      </c>
      <c r="AO39" s="304"/>
      <c r="AP39" s="85"/>
    </row>
    <row r="40" spans="1:42">
      <c r="A40" s="1"/>
      <c r="B40" s="28" t="s">
        <v>59</v>
      </c>
      <c r="C40" s="609"/>
      <c r="D40" s="609"/>
      <c r="E40" s="28" t="s">
        <v>286</v>
      </c>
      <c r="F40" s="609"/>
      <c r="G40" s="609"/>
      <c r="H40" s="28" t="s">
        <v>354</v>
      </c>
      <c r="I40" s="840">
        <v>0</v>
      </c>
      <c r="J40" s="840"/>
      <c r="K40" s="607"/>
      <c r="L40" s="839"/>
      <c r="M40" s="839"/>
      <c r="N40" s="608"/>
      <c r="O40" s="860">
        <f t="shared" si="2"/>
        <v>0</v>
      </c>
      <c r="P40" s="861"/>
      <c r="Q40" s="862"/>
      <c r="R40" s="403"/>
      <c r="S40" s="75">
        <f t="shared" si="3"/>
        <v>0</v>
      </c>
      <c r="T40" s="304"/>
      <c r="U40" s="85"/>
      <c r="V40" s="1"/>
      <c r="W40" s="226" t="s">
        <v>59</v>
      </c>
      <c r="X40" s="609"/>
      <c r="Y40" s="609"/>
      <c r="Z40" s="226" t="s">
        <v>286</v>
      </c>
      <c r="AA40" s="609"/>
      <c r="AB40" s="609"/>
      <c r="AC40" s="226" t="s">
        <v>354</v>
      </c>
      <c r="AD40" s="840">
        <v>0</v>
      </c>
      <c r="AE40" s="840"/>
      <c r="AF40" s="607"/>
      <c r="AG40" s="839"/>
      <c r="AH40" s="839"/>
      <c r="AI40" s="608"/>
      <c r="AJ40" s="911">
        <f t="shared" si="4"/>
        <v>0</v>
      </c>
      <c r="AK40" s="912"/>
      <c r="AL40" s="913"/>
      <c r="AM40" s="148"/>
      <c r="AN40" s="76">
        <f t="shared" si="5"/>
        <v>0</v>
      </c>
      <c r="AO40" s="304"/>
      <c r="AP40" s="85"/>
    </row>
    <row r="41" spans="1:42">
      <c r="A41" s="1"/>
      <c r="B41" s="28" t="s">
        <v>59</v>
      </c>
      <c r="C41" s="609"/>
      <c r="D41" s="609"/>
      <c r="E41" s="28" t="s">
        <v>286</v>
      </c>
      <c r="F41" s="609"/>
      <c r="G41" s="609"/>
      <c r="H41" s="28" t="s">
        <v>354</v>
      </c>
      <c r="I41" s="840">
        <v>0</v>
      </c>
      <c r="J41" s="840"/>
      <c r="K41" s="607"/>
      <c r="L41" s="839"/>
      <c r="M41" s="839"/>
      <c r="N41" s="608"/>
      <c r="O41" s="860">
        <f t="shared" si="2"/>
        <v>0</v>
      </c>
      <c r="P41" s="861"/>
      <c r="Q41" s="862"/>
      <c r="R41" s="403"/>
      <c r="S41" s="75">
        <f t="shared" si="3"/>
        <v>0</v>
      </c>
      <c r="T41" s="304"/>
      <c r="U41" s="85"/>
      <c r="V41" s="1"/>
      <c r="W41" s="226" t="s">
        <v>59</v>
      </c>
      <c r="X41" s="609"/>
      <c r="Y41" s="609"/>
      <c r="Z41" s="226" t="s">
        <v>286</v>
      </c>
      <c r="AA41" s="609"/>
      <c r="AB41" s="609"/>
      <c r="AC41" s="226" t="s">
        <v>354</v>
      </c>
      <c r="AD41" s="840">
        <v>0</v>
      </c>
      <c r="AE41" s="840"/>
      <c r="AF41" s="607"/>
      <c r="AG41" s="839"/>
      <c r="AH41" s="839"/>
      <c r="AI41" s="608"/>
      <c r="AJ41" s="911">
        <f t="shared" si="4"/>
        <v>0</v>
      </c>
      <c r="AK41" s="912"/>
      <c r="AL41" s="913"/>
      <c r="AM41" s="148"/>
      <c r="AN41" s="76">
        <f t="shared" si="5"/>
        <v>0</v>
      </c>
      <c r="AO41" s="304"/>
      <c r="AP41" s="85"/>
    </row>
    <row r="42" spans="1:42">
      <c r="A42" s="1"/>
      <c r="B42" s="28" t="s">
        <v>59</v>
      </c>
      <c r="C42" s="609"/>
      <c r="D42" s="609"/>
      <c r="E42" s="28" t="s">
        <v>286</v>
      </c>
      <c r="F42" s="609"/>
      <c r="G42" s="609"/>
      <c r="H42" s="28" t="s">
        <v>354</v>
      </c>
      <c r="I42" s="840">
        <v>0</v>
      </c>
      <c r="J42" s="840"/>
      <c r="K42" s="607"/>
      <c r="L42" s="839"/>
      <c r="M42" s="839"/>
      <c r="N42" s="608"/>
      <c r="O42" s="860">
        <f t="shared" si="2"/>
        <v>0</v>
      </c>
      <c r="P42" s="861"/>
      <c r="Q42" s="862"/>
      <c r="R42" s="403"/>
      <c r="S42" s="75">
        <f t="shared" si="3"/>
        <v>0</v>
      </c>
      <c r="T42" s="304"/>
      <c r="U42" s="85"/>
      <c r="V42" s="1"/>
      <c r="W42" s="226" t="s">
        <v>59</v>
      </c>
      <c r="X42" s="609"/>
      <c r="Y42" s="609"/>
      <c r="Z42" s="226" t="s">
        <v>286</v>
      </c>
      <c r="AA42" s="609"/>
      <c r="AB42" s="609"/>
      <c r="AC42" s="226" t="s">
        <v>354</v>
      </c>
      <c r="AD42" s="840">
        <v>0</v>
      </c>
      <c r="AE42" s="840"/>
      <c r="AF42" s="607"/>
      <c r="AG42" s="839"/>
      <c r="AH42" s="839"/>
      <c r="AI42" s="608"/>
      <c r="AJ42" s="911">
        <f t="shared" si="4"/>
        <v>0</v>
      </c>
      <c r="AK42" s="912"/>
      <c r="AL42" s="913"/>
      <c r="AM42" s="148"/>
      <c r="AN42" s="76">
        <f t="shared" si="5"/>
        <v>0</v>
      </c>
      <c r="AO42" s="304"/>
      <c r="AP42" s="85"/>
    </row>
    <row r="43" spans="1:42">
      <c r="A43" s="1"/>
      <c r="B43" s="28" t="s">
        <v>59</v>
      </c>
      <c r="C43" s="609"/>
      <c r="D43" s="609"/>
      <c r="E43" s="28" t="s">
        <v>286</v>
      </c>
      <c r="F43" s="609"/>
      <c r="G43" s="609"/>
      <c r="H43" s="28" t="s">
        <v>354</v>
      </c>
      <c r="I43" s="840">
        <v>0</v>
      </c>
      <c r="J43" s="840"/>
      <c r="K43" s="607"/>
      <c r="L43" s="839"/>
      <c r="M43" s="839"/>
      <c r="N43" s="608"/>
      <c r="O43" s="860">
        <f t="shared" si="2"/>
        <v>0</v>
      </c>
      <c r="P43" s="861"/>
      <c r="Q43" s="862"/>
      <c r="R43" s="403"/>
      <c r="S43" s="75">
        <f t="shared" si="3"/>
        <v>0</v>
      </c>
      <c r="T43" s="304"/>
      <c r="U43" s="85"/>
      <c r="V43" s="1"/>
      <c r="W43" s="226" t="s">
        <v>59</v>
      </c>
      <c r="X43" s="609"/>
      <c r="Y43" s="609"/>
      <c r="Z43" s="226" t="s">
        <v>286</v>
      </c>
      <c r="AA43" s="609"/>
      <c r="AB43" s="609"/>
      <c r="AC43" s="226" t="s">
        <v>354</v>
      </c>
      <c r="AD43" s="840">
        <v>0</v>
      </c>
      <c r="AE43" s="840"/>
      <c r="AF43" s="607"/>
      <c r="AG43" s="839"/>
      <c r="AH43" s="839"/>
      <c r="AI43" s="608"/>
      <c r="AJ43" s="911">
        <f t="shared" si="4"/>
        <v>0</v>
      </c>
      <c r="AK43" s="912"/>
      <c r="AL43" s="913"/>
      <c r="AM43" s="148"/>
      <c r="AN43" s="76">
        <f t="shared" si="5"/>
        <v>0</v>
      </c>
      <c r="AO43" s="304"/>
      <c r="AP43" s="85"/>
    </row>
    <row r="44" spans="1:42">
      <c r="A44" s="1"/>
      <c r="B44" s="28" t="s">
        <v>59</v>
      </c>
      <c r="C44" s="609"/>
      <c r="D44" s="609"/>
      <c r="E44" s="28" t="s">
        <v>286</v>
      </c>
      <c r="F44" s="609"/>
      <c r="G44" s="609"/>
      <c r="H44" s="28" t="s">
        <v>354</v>
      </c>
      <c r="I44" s="840">
        <v>0</v>
      </c>
      <c r="J44" s="840"/>
      <c r="K44" s="607"/>
      <c r="L44" s="839"/>
      <c r="M44" s="839"/>
      <c r="N44" s="608"/>
      <c r="O44" s="860">
        <f t="shared" si="2"/>
        <v>0</v>
      </c>
      <c r="P44" s="861"/>
      <c r="Q44" s="862"/>
      <c r="R44" s="403"/>
      <c r="S44" s="75">
        <f t="shared" si="3"/>
        <v>0</v>
      </c>
      <c r="T44" s="304"/>
      <c r="U44" s="85"/>
      <c r="V44" s="1"/>
      <c r="W44" s="226" t="s">
        <v>59</v>
      </c>
      <c r="X44" s="609"/>
      <c r="Y44" s="609"/>
      <c r="Z44" s="226" t="s">
        <v>286</v>
      </c>
      <c r="AA44" s="609"/>
      <c r="AB44" s="609"/>
      <c r="AC44" s="226" t="s">
        <v>354</v>
      </c>
      <c r="AD44" s="840">
        <v>0</v>
      </c>
      <c r="AE44" s="840"/>
      <c r="AF44" s="607"/>
      <c r="AG44" s="839"/>
      <c r="AH44" s="839"/>
      <c r="AI44" s="608"/>
      <c r="AJ44" s="911">
        <f t="shared" si="4"/>
        <v>0</v>
      </c>
      <c r="AK44" s="912"/>
      <c r="AL44" s="913"/>
      <c r="AM44" s="148"/>
      <c r="AN44" s="76">
        <f t="shared" si="5"/>
        <v>0</v>
      </c>
      <c r="AO44" s="304"/>
      <c r="AP44" s="85"/>
    </row>
    <row r="45" spans="1:42">
      <c r="A45" s="1"/>
      <c r="B45" s="28" t="s">
        <v>59</v>
      </c>
      <c r="C45" s="609"/>
      <c r="D45" s="609"/>
      <c r="E45" s="28" t="s">
        <v>286</v>
      </c>
      <c r="F45" s="609"/>
      <c r="G45" s="609"/>
      <c r="H45" s="28" t="s">
        <v>354</v>
      </c>
      <c r="I45" s="840">
        <v>0</v>
      </c>
      <c r="J45" s="840"/>
      <c r="K45" s="607"/>
      <c r="L45" s="839"/>
      <c r="M45" s="839"/>
      <c r="N45" s="608"/>
      <c r="O45" s="860">
        <f t="shared" si="2"/>
        <v>0</v>
      </c>
      <c r="P45" s="861"/>
      <c r="Q45" s="862"/>
      <c r="R45" s="403"/>
      <c r="S45" s="75">
        <f t="shared" si="3"/>
        <v>0</v>
      </c>
      <c r="T45" s="304"/>
      <c r="U45" s="85"/>
      <c r="V45" s="1"/>
      <c r="W45" s="226" t="s">
        <v>59</v>
      </c>
      <c r="X45" s="609"/>
      <c r="Y45" s="609"/>
      <c r="Z45" s="226" t="s">
        <v>286</v>
      </c>
      <c r="AA45" s="609"/>
      <c r="AB45" s="609"/>
      <c r="AC45" s="226" t="s">
        <v>354</v>
      </c>
      <c r="AD45" s="840">
        <v>0</v>
      </c>
      <c r="AE45" s="840"/>
      <c r="AF45" s="607"/>
      <c r="AG45" s="839"/>
      <c r="AH45" s="839"/>
      <c r="AI45" s="608"/>
      <c r="AJ45" s="911">
        <f t="shared" si="4"/>
        <v>0</v>
      </c>
      <c r="AK45" s="912"/>
      <c r="AL45" s="913"/>
      <c r="AM45" s="148"/>
      <c r="AN45" s="76">
        <f t="shared" si="5"/>
        <v>0</v>
      </c>
      <c r="AO45" s="304"/>
      <c r="AP45" s="85"/>
    </row>
    <row r="46" spans="1:42">
      <c r="A46" s="1"/>
      <c r="B46" s="28" t="s">
        <v>59</v>
      </c>
      <c r="C46" s="609"/>
      <c r="D46" s="609"/>
      <c r="E46" s="28" t="s">
        <v>286</v>
      </c>
      <c r="F46" s="609"/>
      <c r="G46" s="609"/>
      <c r="H46" s="28" t="s">
        <v>354</v>
      </c>
      <c r="I46" s="840">
        <v>0</v>
      </c>
      <c r="J46" s="840"/>
      <c r="K46" s="607"/>
      <c r="L46" s="839"/>
      <c r="M46" s="839"/>
      <c r="N46" s="608"/>
      <c r="O46" s="860">
        <f t="shared" si="2"/>
        <v>0</v>
      </c>
      <c r="P46" s="861"/>
      <c r="Q46" s="862"/>
      <c r="R46" s="403"/>
      <c r="S46" s="75">
        <f t="shared" si="3"/>
        <v>0</v>
      </c>
      <c r="T46" s="304"/>
      <c r="U46" s="85"/>
      <c r="V46" s="1"/>
      <c r="W46" s="226" t="s">
        <v>59</v>
      </c>
      <c r="X46" s="609"/>
      <c r="Y46" s="609"/>
      <c r="Z46" s="226" t="s">
        <v>286</v>
      </c>
      <c r="AA46" s="609"/>
      <c r="AB46" s="609"/>
      <c r="AC46" s="226" t="s">
        <v>354</v>
      </c>
      <c r="AD46" s="840">
        <v>0</v>
      </c>
      <c r="AE46" s="840"/>
      <c r="AF46" s="607"/>
      <c r="AG46" s="839"/>
      <c r="AH46" s="839"/>
      <c r="AI46" s="608"/>
      <c r="AJ46" s="911">
        <f t="shared" si="4"/>
        <v>0</v>
      </c>
      <c r="AK46" s="912"/>
      <c r="AL46" s="913"/>
      <c r="AM46" s="148"/>
      <c r="AN46" s="76">
        <f t="shared" si="5"/>
        <v>0</v>
      </c>
      <c r="AO46" s="304"/>
      <c r="AP46" s="85"/>
    </row>
    <row r="47" spans="1:42">
      <c r="A47" s="1"/>
      <c r="B47" s="28" t="s">
        <v>59</v>
      </c>
      <c r="C47" s="609"/>
      <c r="D47" s="609"/>
      <c r="E47" s="28" t="s">
        <v>286</v>
      </c>
      <c r="F47" s="609"/>
      <c r="G47" s="609"/>
      <c r="H47" s="28" t="s">
        <v>354</v>
      </c>
      <c r="I47" s="840">
        <v>0</v>
      </c>
      <c r="J47" s="840"/>
      <c r="K47" s="607"/>
      <c r="L47" s="839"/>
      <c r="M47" s="839"/>
      <c r="N47" s="608"/>
      <c r="O47" s="860">
        <f t="shared" si="2"/>
        <v>0</v>
      </c>
      <c r="P47" s="861"/>
      <c r="Q47" s="862"/>
      <c r="R47" s="403"/>
      <c r="S47" s="75">
        <f t="shared" si="3"/>
        <v>0</v>
      </c>
      <c r="T47" s="304"/>
      <c r="U47" s="85"/>
      <c r="V47" s="1"/>
      <c r="W47" s="226" t="s">
        <v>59</v>
      </c>
      <c r="X47" s="609"/>
      <c r="Y47" s="609"/>
      <c r="Z47" s="226" t="s">
        <v>286</v>
      </c>
      <c r="AA47" s="609"/>
      <c r="AB47" s="609"/>
      <c r="AC47" s="226" t="s">
        <v>354</v>
      </c>
      <c r="AD47" s="840">
        <v>0</v>
      </c>
      <c r="AE47" s="840"/>
      <c r="AF47" s="607"/>
      <c r="AG47" s="839"/>
      <c r="AH47" s="839"/>
      <c r="AI47" s="608"/>
      <c r="AJ47" s="911">
        <f t="shared" si="4"/>
        <v>0</v>
      </c>
      <c r="AK47" s="912"/>
      <c r="AL47" s="913"/>
      <c r="AM47" s="148"/>
      <c r="AN47" s="76">
        <f t="shared" si="5"/>
        <v>0</v>
      </c>
      <c r="AO47" s="304"/>
      <c r="AP47" s="85"/>
    </row>
    <row r="48" spans="1:42">
      <c r="A48" s="1"/>
      <c r="B48" s="28" t="s">
        <v>59</v>
      </c>
      <c r="C48" s="609"/>
      <c r="D48" s="609"/>
      <c r="E48" s="28" t="s">
        <v>286</v>
      </c>
      <c r="F48" s="609"/>
      <c r="G48" s="609"/>
      <c r="H48" s="28" t="s">
        <v>354</v>
      </c>
      <c r="I48" s="840">
        <v>0</v>
      </c>
      <c r="J48" s="840"/>
      <c r="K48" s="607"/>
      <c r="L48" s="839"/>
      <c r="M48" s="839"/>
      <c r="N48" s="608"/>
      <c r="O48" s="860">
        <f t="shared" si="2"/>
        <v>0</v>
      </c>
      <c r="P48" s="861"/>
      <c r="Q48" s="862"/>
      <c r="R48" s="403"/>
      <c r="S48" s="75">
        <f t="shared" si="3"/>
        <v>0</v>
      </c>
      <c r="T48" s="304"/>
      <c r="U48" s="85"/>
      <c r="V48" s="1"/>
      <c r="W48" s="226" t="s">
        <v>59</v>
      </c>
      <c r="X48" s="609"/>
      <c r="Y48" s="609"/>
      <c r="Z48" s="226" t="s">
        <v>286</v>
      </c>
      <c r="AA48" s="609"/>
      <c r="AB48" s="609"/>
      <c r="AC48" s="226" t="s">
        <v>354</v>
      </c>
      <c r="AD48" s="840">
        <v>0</v>
      </c>
      <c r="AE48" s="840"/>
      <c r="AF48" s="607"/>
      <c r="AG48" s="839"/>
      <c r="AH48" s="839"/>
      <c r="AI48" s="608"/>
      <c r="AJ48" s="911">
        <f t="shared" si="4"/>
        <v>0</v>
      </c>
      <c r="AK48" s="912"/>
      <c r="AL48" s="913"/>
      <c r="AM48" s="148"/>
      <c r="AN48" s="76">
        <f t="shared" si="5"/>
        <v>0</v>
      </c>
      <c r="AO48" s="304"/>
      <c r="AP48" s="85"/>
    </row>
    <row r="49" spans="1:42">
      <c r="A49" s="1"/>
      <c r="B49" s="28" t="s">
        <v>59</v>
      </c>
      <c r="C49" s="609"/>
      <c r="D49" s="609"/>
      <c r="E49" s="28" t="s">
        <v>286</v>
      </c>
      <c r="F49" s="609"/>
      <c r="G49" s="609"/>
      <c r="H49" s="28" t="s">
        <v>354</v>
      </c>
      <c r="I49" s="840">
        <v>0</v>
      </c>
      <c r="J49" s="840"/>
      <c r="K49" s="607"/>
      <c r="L49" s="839"/>
      <c r="M49" s="839"/>
      <c r="N49" s="608"/>
      <c r="O49" s="860">
        <f t="shared" si="2"/>
        <v>0</v>
      </c>
      <c r="P49" s="861"/>
      <c r="Q49" s="862"/>
      <c r="R49" s="403"/>
      <c r="S49" s="75">
        <f t="shared" si="3"/>
        <v>0</v>
      </c>
      <c r="T49" s="304"/>
      <c r="U49" s="85"/>
      <c r="V49" s="1"/>
      <c r="W49" s="226" t="s">
        <v>59</v>
      </c>
      <c r="X49" s="609"/>
      <c r="Y49" s="609"/>
      <c r="Z49" s="226" t="s">
        <v>286</v>
      </c>
      <c r="AA49" s="609"/>
      <c r="AB49" s="609"/>
      <c r="AC49" s="226" t="s">
        <v>354</v>
      </c>
      <c r="AD49" s="840">
        <v>0</v>
      </c>
      <c r="AE49" s="840"/>
      <c r="AF49" s="607"/>
      <c r="AG49" s="839"/>
      <c r="AH49" s="839"/>
      <c r="AI49" s="608"/>
      <c r="AJ49" s="911">
        <f t="shared" si="4"/>
        <v>0</v>
      </c>
      <c r="AK49" s="912"/>
      <c r="AL49" s="913"/>
      <c r="AM49" s="148"/>
      <c r="AN49" s="76">
        <f t="shared" si="5"/>
        <v>0</v>
      </c>
      <c r="AO49" s="304"/>
      <c r="AP49" s="85"/>
    </row>
    <row r="50" spans="1:42">
      <c r="A50" s="1"/>
      <c r="B50" s="28" t="s">
        <v>59</v>
      </c>
      <c r="C50" s="609"/>
      <c r="D50" s="609"/>
      <c r="E50" s="28" t="s">
        <v>286</v>
      </c>
      <c r="F50" s="609"/>
      <c r="G50" s="609"/>
      <c r="H50" s="28" t="s">
        <v>354</v>
      </c>
      <c r="I50" s="840">
        <v>0</v>
      </c>
      <c r="J50" s="840"/>
      <c r="K50" s="607"/>
      <c r="L50" s="839"/>
      <c r="M50" s="839"/>
      <c r="N50" s="608"/>
      <c r="O50" s="860">
        <f t="shared" si="2"/>
        <v>0</v>
      </c>
      <c r="P50" s="861"/>
      <c r="Q50" s="862"/>
      <c r="R50" s="403"/>
      <c r="S50" s="75">
        <f t="shared" si="3"/>
        <v>0</v>
      </c>
      <c r="T50" s="304"/>
      <c r="U50" s="85"/>
      <c r="V50" s="1"/>
      <c r="W50" s="226" t="s">
        <v>59</v>
      </c>
      <c r="X50" s="609"/>
      <c r="Y50" s="609"/>
      <c r="Z50" s="226" t="s">
        <v>286</v>
      </c>
      <c r="AA50" s="609"/>
      <c r="AB50" s="609"/>
      <c r="AC50" s="226" t="s">
        <v>354</v>
      </c>
      <c r="AD50" s="840">
        <v>0</v>
      </c>
      <c r="AE50" s="840"/>
      <c r="AF50" s="607"/>
      <c r="AG50" s="839"/>
      <c r="AH50" s="839"/>
      <c r="AI50" s="608"/>
      <c r="AJ50" s="911">
        <f t="shared" si="4"/>
        <v>0</v>
      </c>
      <c r="AK50" s="912"/>
      <c r="AL50" s="913"/>
      <c r="AM50" s="148"/>
      <c r="AN50" s="76">
        <f t="shared" si="5"/>
        <v>0</v>
      </c>
      <c r="AO50" s="304"/>
      <c r="AP50" s="85"/>
    </row>
    <row r="51" spans="1:42" ht="26.1" customHeight="1">
      <c r="A51" s="613" t="s">
        <v>28</v>
      </c>
      <c r="B51" s="613"/>
      <c r="C51" s="613"/>
      <c r="D51" s="613"/>
      <c r="E51" s="613"/>
      <c r="F51" s="613"/>
      <c r="G51" s="613"/>
      <c r="H51" s="613"/>
      <c r="I51" s="613"/>
      <c r="J51" s="613"/>
      <c r="K51" s="613"/>
      <c r="L51" s="613"/>
      <c r="M51" s="613"/>
      <c r="N51" s="613"/>
      <c r="O51" s="904">
        <f>SUM(O28:Q50)</f>
        <v>0</v>
      </c>
      <c r="P51" s="905"/>
      <c r="Q51" s="906"/>
      <c r="R51" s="144" t="s">
        <v>313</v>
      </c>
      <c r="S51" s="145">
        <f>SUM(S28:S50)</f>
        <v>0</v>
      </c>
      <c r="T51" s="167">
        <f>SUM(T28:T50)</f>
        <v>0</v>
      </c>
      <c r="U51" s="85"/>
      <c r="V51" s="593" t="s">
        <v>28</v>
      </c>
      <c r="W51" s="593"/>
      <c r="X51" s="593"/>
      <c r="Y51" s="593"/>
      <c r="Z51" s="593"/>
      <c r="AA51" s="593"/>
      <c r="AB51" s="593"/>
      <c r="AC51" s="593"/>
      <c r="AD51" s="593"/>
      <c r="AE51" s="593"/>
      <c r="AF51" s="593"/>
      <c r="AG51" s="593"/>
      <c r="AH51" s="593"/>
      <c r="AI51" s="593"/>
      <c r="AJ51" s="914">
        <f>SUM(AJ28:AL50)</f>
        <v>0</v>
      </c>
      <c r="AK51" s="915"/>
      <c r="AL51" s="916"/>
      <c r="AM51" s="228" t="s">
        <v>313</v>
      </c>
      <c r="AN51" s="229">
        <f>SUM(AN28:AN50)</f>
        <v>0</v>
      </c>
      <c r="AO51" s="230">
        <f>SUM(AO28:AO50)</f>
        <v>0</v>
      </c>
      <c r="AP51" s="85"/>
    </row>
    <row r="52" spans="1:42" ht="51" customHeight="1">
      <c r="A52" s="323" t="s">
        <v>606</v>
      </c>
      <c r="B52" s="850" t="s">
        <v>184</v>
      </c>
      <c r="C52" s="851"/>
      <c r="D52" s="851"/>
      <c r="E52" s="851" t="s">
        <v>343</v>
      </c>
      <c r="F52" s="851"/>
      <c r="G52" s="859"/>
      <c r="H52" s="850" t="s">
        <v>468</v>
      </c>
      <c r="I52" s="851"/>
      <c r="J52" s="851"/>
      <c r="K52" s="851"/>
      <c r="L52" s="851"/>
      <c r="M52" s="851"/>
      <c r="N52" s="859"/>
      <c r="O52" s="856" t="s">
        <v>363</v>
      </c>
      <c r="P52" s="857"/>
      <c r="Q52" s="858"/>
      <c r="R52" s="173" t="s">
        <v>469</v>
      </c>
      <c r="S52" s="173" t="s">
        <v>487</v>
      </c>
      <c r="T52" s="117"/>
      <c r="U52" s="85"/>
      <c r="V52" s="324" t="s">
        <v>606</v>
      </c>
      <c r="W52" s="901" t="s">
        <v>184</v>
      </c>
      <c r="X52" s="902"/>
      <c r="Y52" s="902"/>
      <c r="Z52" s="902" t="s">
        <v>343</v>
      </c>
      <c r="AA52" s="902"/>
      <c r="AB52" s="903"/>
      <c r="AC52" s="901" t="s">
        <v>468</v>
      </c>
      <c r="AD52" s="902"/>
      <c r="AE52" s="902"/>
      <c r="AF52" s="902"/>
      <c r="AG52" s="902"/>
      <c r="AH52" s="902"/>
      <c r="AI52" s="903"/>
      <c r="AJ52" s="917" t="s">
        <v>363</v>
      </c>
      <c r="AK52" s="918"/>
      <c r="AL52" s="919"/>
      <c r="AM52" s="222" t="s">
        <v>469</v>
      </c>
      <c r="AN52" s="222" t="s">
        <v>487</v>
      </c>
      <c r="AO52" s="117"/>
      <c r="AP52" s="85"/>
    </row>
    <row r="53" spans="1:42">
      <c r="A53" s="26" t="s">
        <v>438</v>
      </c>
      <c r="B53" s="28" t="s">
        <v>31</v>
      </c>
      <c r="C53" s="841">
        <f>+C14</f>
        <v>0</v>
      </c>
      <c r="D53" s="841"/>
      <c r="E53" s="28" t="s">
        <v>344</v>
      </c>
      <c r="F53" s="840">
        <v>0</v>
      </c>
      <c r="G53" s="840"/>
      <c r="H53" s="609"/>
      <c r="I53" s="609"/>
      <c r="J53" s="609"/>
      <c r="K53" s="609"/>
      <c r="L53" s="609"/>
      <c r="M53" s="609"/>
      <c r="N53" s="609"/>
      <c r="O53" s="852">
        <f t="shared" ref="O53:O61" si="6">+F53*C53</f>
        <v>0</v>
      </c>
      <c r="P53" s="852"/>
      <c r="Q53" s="852"/>
      <c r="R53" s="403"/>
      <c r="S53" s="75">
        <f t="shared" ref="S53:S61" si="7">+IFERROR(O53*R53,"-")</f>
        <v>0</v>
      </c>
      <c r="T53" s="117"/>
      <c r="U53" s="85"/>
      <c r="V53" s="17" t="s">
        <v>438</v>
      </c>
      <c r="W53" s="226" t="s">
        <v>31</v>
      </c>
      <c r="X53" s="920">
        <f>+X14</f>
        <v>0</v>
      </c>
      <c r="Y53" s="920"/>
      <c r="Z53" s="226" t="s">
        <v>344</v>
      </c>
      <c r="AA53" s="840">
        <v>0</v>
      </c>
      <c r="AB53" s="840"/>
      <c r="AC53" s="609"/>
      <c r="AD53" s="609"/>
      <c r="AE53" s="609"/>
      <c r="AF53" s="609"/>
      <c r="AG53" s="609"/>
      <c r="AH53" s="609"/>
      <c r="AI53" s="609"/>
      <c r="AJ53" s="907">
        <f t="shared" ref="AJ53:AJ61" si="8">+AA53*X53</f>
        <v>0</v>
      </c>
      <c r="AK53" s="907"/>
      <c r="AL53" s="907"/>
      <c r="AM53" s="403"/>
      <c r="AN53" s="76">
        <f t="shared" ref="AN53:AN61" si="9">+IFERROR(AJ53*AM53,"-")</f>
        <v>0</v>
      </c>
      <c r="AO53" s="117"/>
      <c r="AP53" s="85"/>
    </row>
    <row r="54" spans="1:42">
      <c r="A54" s="26" t="s">
        <v>439</v>
      </c>
      <c r="B54" s="28" t="s">
        <v>31</v>
      </c>
      <c r="C54" s="841">
        <f>+C15</f>
        <v>0</v>
      </c>
      <c r="D54" s="841"/>
      <c r="E54" s="28" t="s">
        <v>344</v>
      </c>
      <c r="F54" s="840">
        <v>0</v>
      </c>
      <c r="G54" s="840"/>
      <c r="H54" s="609"/>
      <c r="I54" s="609"/>
      <c r="J54" s="609"/>
      <c r="K54" s="609"/>
      <c r="L54" s="609"/>
      <c r="M54" s="609"/>
      <c r="N54" s="609"/>
      <c r="O54" s="852">
        <f t="shared" si="6"/>
        <v>0</v>
      </c>
      <c r="P54" s="852"/>
      <c r="Q54" s="852"/>
      <c r="R54" s="403"/>
      <c r="S54" s="75">
        <f t="shared" si="7"/>
        <v>0</v>
      </c>
      <c r="T54" s="117"/>
      <c r="U54" s="85"/>
      <c r="V54" s="17" t="s">
        <v>439</v>
      </c>
      <c r="W54" s="226" t="s">
        <v>31</v>
      </c>
      <c r="X54" s="920">
        <f>+X15</f>
        <v>0</v>
      </c>
      <c r="Y54" s="920"/>
      <c r="Z54" s="226" t="s">
        <v>344</v>
      </c>
      <c r="AA54" s="840">
        <v>0</v>
      </c>
      <c r="AB54" s="840"/>
      <c r="AC54" s="609"/>
      <c r="AD54" s="609"/>
      <c r="AE54" s="609"/>
      <c r="AF54" s="609"/>
      <c r="AG54" s="609"/>
      <c r="AH54" s="609"/>
      <c r="AI54" s="609"/>
      <c r="AJ54" s="907">
        <f t="shared" si="8"/>
        <v>0</v>
      </c>
      <c r="AK54" s="907"/>
      <c r="AL54" s="907"/>
      <c r="AM54" s="403"/>
      <c r="AN54" s="76">
        <f t="shared" si="9"/>
        <v>0</v>
      </c>
      <c r="AO54" s="117"/>
      <c r="AP54" s="85"/>
    </row>
    <row r="55" spans="1:42">
      <c r="A55" s="1"/>
      <c r="B55" s="28" t="s">
        <v>31</v>
      </c>
      <c r="C55" s="609"/>
      <c r="D55" s="609"/>
      <c r="E55" s="28" t="s">
        <v>344</v>
      </c>
      <c r="F55" s="840">
        <v>0</v>
      </c>
      <c r="G55" s="840"/>
      <c r="H55" s="609"/>
      <c r="I55" s="609"/>
      <c r="J55" s="609"/>
      <c r="K55" s="609"/>
      <c r="L55" s="609"/>
      <c r="M55" s="609"/>
      <c r="N55" s="609"/>
      <c r="O55" s="852">
        <f t="shared" si="6"/>
        <v>0</v>
      </c>
      <c r="P55" s="852"/>
      <c r="Q55" s="852"/>
      <c r="R55" s="403"/>
      <c r="S55" s="75">
        <f t="shared" si="7"/>
        <v>0</v>
      </c>
      <c r="T55" s="117"/>
      <c r="U55" s="85"/>
      <c r="V55" s="1"/>
      <c r="W55" s="226" t="s">
        <v>31</v>
      </c>
      <c r="X55" s="609"/>
      <c r="Y55" s="609"/>
      <c r="Z55" s="226" t="s">
        <v>344</v>
      </c>
      <c r="AA55" s="840">
        <v>0</v>
      </c>
      <c r="AB55" s="840"/>
      <c r="AC55" s="609"/>
      <c r="AD55" s="609"/>
      <c r="AE55" s="609"/>
      <c r="AF55" s="609"/>
      <c r="AG55" s="609"/>
      <c r="AH55" s="609"/>
      <c r="AI55" s="609"/>
      <c r="AJ55" s="907">
        <f t="shared" si="8"/>
        <v>0</v>
      </c>
      <c r="AK55" s="907"/>
      <c r="AL55" s="907"/>
      <c r="AM55" s="148"/>
      <c r="AN55" s="76">
        <f t="shared" si="9"/>
        <v>0</v>
      </c>
      <c r="AO55" s="117"/>
      <c r="AP55" s="85"/>
    </row>
    <row r="56" spans="1:42">
      <c r="A56" s="1"/>
      <c r="B56" s="28" t="s">
        <v>31</v>
      </c>
      <c r="C56" s="609"/>
      <c r="D56" s="609"/>
      <c r="E56" s="28" t="s">
        <v>344</v>
      </c>
      <c r="F56" s="840">
        <v>0</v>
      </c>
      <c r="G56" s="840"/>
      <c r="H56" s="609"/>
      <c r="I56" s="609"/>
      <c r="J56" s="609"/>
      <c r="K56" s="609"/>
      <c r="L56" s="609"/>
      <c r="M56" s="609"/>
      <c r="N56" s="609"/>
      <c r="O56" s="852">
        <f t="shared" si="6"/>
        <v>0</v>
      </c>
      <c r="P56" s="852"/>
      <c r="Q56" s="852"/>
      <c r="R56" s="403"/>
      <c r="S56" s="75">
        <f t="shared" si="7"/>
        <v>0</v>
      </c>
      <c r="T56" s="117"/>
      <c r="U56" s="85"/>
      <c r="V56" s="1"/>
      <c r="W56" s="226" t="s">
        <v>31</v>
      </c>
      <c r="X56" s="609"/>
      <c r="Y56" s="609"/>
      <c r="Z56" s="226" t="s">
        <v>344</v>
      </c>
      <c r="AA56" s="840">
        <v>0</v>
      </c>
      <c r="AB56" s="840"/>
      <c r="AC56" s="609"/>
      <c r="AD56" s="609"/>
      <c r="AE56" s="609"/>
      <c r="AF56" s="609"/>
      <c r="AG56" s="609"/>
      <c r="AH56" s="609"/>
      <c r="AI56" s="609"/>
      <c r="AJ56" s="907">
        <f t="shared" si="8"/>
        <v>0</v>
      </c>
      <c r="AK56" s="907"/>
      <c r="AL56" s="907"/>
      <c r="AM56" s="148"/>
      <c r="AN56" s="76">
        <f t="shared" si="9"/>
        <v>0</v>
      </c>
      <c r="AO56" s="117"/>
      <c r="AP56" s="85"/>
    </row>
    <row r="57" spans="1:42">
      <c r="A57" s="1"/>
      <c r="B57" s="28" t="s">
        <v>31</v>
      </c>
      <c r="C57" s="609"/>
      <c r="D57" s="609"/>
      <c r="E57" s="28" t="s">
        <v>344</v>
      </c>
      <c r="F57" s="840">
        <v>0</v>
      </c>
      <c r="G57" s="840"/>
      <c r="H57" s="609"/>
      <c r="I57" s="609"/>
      <c r="J57" s="609"/>
      <c r="K57" s="609"/>
      <c r="L57" s="609"/>
      <c r="M57" s="609"/>
      <c r="N57" s="609"/>
      <c r="O57" s="852">
        <f t="shared" si="6"/>
        <v>0</v>
      </c>
      <c r="P57" s="852"/>
      <c r="Q57" s="852"/>
      <c r="R57" s="403"/>
      <c r="S57" s="75">
        <f t="shared" si="7"/>
        <v>0</v>
      </c>
      <c r="T57" s="117"/>
      <c r="U57" s="85"/>
      <c r="V57" s="1"/>
      <c r="W57" s="226" t="s">
        <v>31</v>
      </c>
      <c r="X57" s="609"/>
      <c r="Y57" s="609"/>
      <c r="Z57" s="226" t="s">
        <v>344</v>
      </c>
      <c r="AA57" s="840">
        <v>0</v>
      </c>
      <c r="AB57" s="840"/>
      <c r="AC57" s="609"/>
      <c r="AD57" s="609"/>
      <c r="AE57" s="609"/>
      <c r="AF57" s="609"/>
      <c r="AG57" s="609"/>
      <c r="AH57" s="609"/>
      <c r="AI57" s="609"/>
      <c r="AJ57" s="907">
        <f t="shared" si="8"/>
        <v>0</v>
      </c>
      <c r="AK57" s="907"/>
      <c r="AL57" s="907"/>
      <c r="AM57" s="148"/>
      <c r="AN57" s="76">
        <f t="shared" si="9"/>
        <v>0</v>
      </c>
      <c r="AO57" s="117"/>
      <c r="AP57" s="85"/>
    </row>
    <row r="58" spans="1:42">
      <c r="A58" s="1"/>
      <c r="B58" s="28" t="s">
        <v>31</v>
      </c>
      <c r="C58" s="609"/>
      <c r="D58" s="609"/>
      <c r="E58" s="28" t="s">
        <v>344</v>
      </c>
      <c r="F58" s="840">
        <v>0</v>
      </c>
      <c r="G58" s="840"/>
      <c r="H58" s="609"/>
      <c r="I58" s="609"/>
      <c r="J58" s="609"/>
      <c r="K58" s="609"/>
      <c r="L58" s="609"/>
      <c r="M58" s="609"/>
      <c r="N58" s="609"/>
      <c r="O58" s="852">
        <f t="shared" si="6"/>
        <v>0</v>
      </c>
      <c r="P58" s="852"/>
      <c r="Q58" s="852"/>
      <c r="R58" s="403"/>
      <c r="S58" s="75">
        <f t="shared" si="7"/>
        <v>0</v>
      </c>
      <c r="T58" s="117"/>
      <c r="U58" s="85"/>
      <c r="V58" s="1"/>
      <c r="W58" s="226" t="s">
        <v>31</v>
      </c>
      <c r="X58" s="609"/>
      <c r="Y58" s="609"/>
      <c r="Z58" s="226" t="s">
        <v>344</v>
      </c>
      <c r="AA58" s="840">
        <v>0</v>
      </c>
      <c r="AB58" s="840"/>
      <c r="AC58" s="609"/>
      <c r="AD58" s="609"/>
      <c r="AE58" s="609"/>
      <c r="AF58" s="609"/>
      <c r="AG58" s="609"/>
      <c r="AH58" s="609"/>
      <c r="AI58" s="609"/>
      <c r="AJ58" s="907">
        <f t="shared" si="8"/>
        <v>0</v>
      </c>
      <c r="AK58" s="907"/>
      <c r="AL58" s="907"/>
      <c r="AM58" s="148"/>
      <c r="AN58" s="76">
        <f t="shared" si="9"/>
        <v>0</v>
      </c>
      <c r="AO58" s="117"/>
      <c r="AP58" s="85"/>
    </row>
    <row r="59" spans="1:42">
      <c r="A59" s="1"/>
      <c r="B59" s="28" t="s">
        <v>31</v>
      </c>
      <c r="C59" s="609"/>
      <c r="D59" s="609"/>
      <c r="E59" s="28" t="s">
        <v>344</v>
      </c>
      <c r="F59" s="840">
        <v>0</v>
      </c>
      <c r="G59" s="840"/>
      <c r="H59" s="609"/>
      <c r="I59" s="609"/>
      <c r="J59" s="609"/>
      <c r="K59" s="609"/>
      <c r="L59" s="609"/>
      <c r="M59" s="609"/>
      <c r="N59" s="609"/>
      <c r="O59" s="852">
        <f t="shared" si="6"/>
        <v>0</v>
      </c>
      <c r="P59" s="852"/>
      <c r="Q59" s="852"/>
      <c r="R59" s="403"/>
      <c r="S59" s="75">
        <f t="shared" si="7"/>
        <v>0</v>
      </c>
      <c r="T59" s="117"/>
      <c r="U59" s="85"/>
      <c r="V59" s="1"/>
      <c r="W59" s="226" t="s">
        <v>31</v>
      </c>
      <c r="X59" s="609"/>
      <c r="Y59" s="609"/>
      <c r="Z59" s="226" t="s">
        <v>344</v>
      </c>
      <c r="AA59" s="840">
        <v>0</v>
      </c>
      <c r="AB59" s="840"/>
      <c r="AC59" s="609"/>
      <c r="AD59" s="609"/>
      <c r="AE59" s="609"/>
      <c r="AF59" s="609"/>
      <c r="AG59" s="609"/>
      <c r="AH59" s="609"/>
      <c r="AI59" s="609"/>
      <c r="AJ59" s="907">
        <f t="shared" si="8"/>
        <v>0</v>
      </c>
      <c r="AK59" s="907"/>
      <c r="AL59" s="907"/>
      <c r="AM59" s="148"/>
      <c r="AN59" s="76">
        <f t="shared" si="9"/>
        <v>0</v>
      </c>
      <c r="AO59" s="117"/>
      <c r="AP59" s="85"/>
    </row>
    <row r="60" spans="1:42">
      <c r="A60" s="1"/>
      <c r="B60" s="28" t="s">
        <v>31</v>
      </c>
      <c r="C60" s="609"/>
      <c r="D60" s="609"/>
      <c r="E60" s="28" t="s">
        <v>344</v>
      </c>
      <c r="F60" s="840">
        <v>0</v>
      </c>
      <c r="G60" s="840"/>
      <c r="H60" s="609"/>
      <c r="I60" s="609"/>
      <c r="J60" s="609"/>
      <c r="K60" s="609"/>
      <c r="L60" s="609"/>
      <c r="M60" s="609"/>
      <c r="N60" s="609"/>
      <c r="O60" s="852">
        <f t="shared" si="6"/>
        <v>0</v>
      </c>
      <c r="P60" s="852"/>
      <c r="Q60" s="852"/>
      <c r="R60" s="403"/>
      <c r="S60" s="75">
        <f t="shared" si="7"/>
        <v>0</v>
      </c>
      <c r="T60" s="117"/>
      <c r="U60" s="85"/>
      <c r="V60" s="1"/>
      <c r="W60" s="226" t="s">
        <v>31</v>
      </c>
      <c r="X60" s="609"/>
      <c r="Y60" s="609"/>
      <c r="Z60" s="226" t="s">
        <v>344</v>
      </c>
      <c r="AA60" s="840">
        <v>0</v>
      </c>
      <c r="AB60" s="840"/>
      <c r="AC60" s="609"/>
      <c r="AD60" s="609"/>
      <c r="AE60" s="609"/>
      <c r="AF60" s="609"/>
      <c r="AG60" s="609"/>
      <c r="AH60" s="609"/>
      <c r="AI60" s="609"/>
      <c r="AJ60" s="907">
        <f t="shared" si="8"/>
        <v>0</v>
      </c>
      <c r="AK60" s="907"/>
      <c r="AL60" s="907"/>
      <c r="AM60" s="148"/>
      <c r="AN60" s="76">
        <f t="shared" si="9"/>
        <v>0</v>
      </c>
      <c r="AO60" s="117"/>
      <c r="AP60" s="85"/>
    </row>
    <row r="61" spans="1:42">
      <c r="A61" s="1"/>
      <c r="B61" s="28" t="s">
        <v>31</v>
      </c>
      <c r="C61" s="609"/>
      <c r="D61" s="609"/>
      <c r="E61" s="28" t="s">
        <v>344</v>
      </c>
      <c r="F61" s="840">
        <v>0</v>
      </c>
      <c r="G61" s="840"/>
      <c r="H61" s="609"/>
      <c r="I61" s="609"/>
      <c r="J61" s="609"/>
      <c r="K61" s="609"/>
      <c r="L61" s="609"/>
      <c r="M61" s="609"/>
      <c r="N61" s="609"/>
      <c r="O61" s="852">
        <f t="shared" si="6"/>
        <v>0</v>
      </c>
      <c r="P61" s="852"/>
      <c r="Q61" s="852"/>
      <c r="R61" s="403"/>
      <c r="S61" s="75">
        <f t="shared" si="7"/>
        <v>0</v>
      </c>
      <c r="T61" s="117"/>
      <c r="U61" s="85"/>
      <c r="V61" s="1"/>
      <c r="W61" s="226" t="s">
        <v>31</v>
      </c>
      <c r="X61" s="609"/>
      <c r="Y61" s="609"/>
      <c r="Z61" s="226" t="s">
        <v>344</v>
      </c>
      <c r="AA61" s="840">
        <v>0</v>
      </c>
      <c r="AB61" s="840"/>
      <c r="AC61" s="609"/>
      <c r="AD61" s="609"/>
      <c r="AE61" s="609"/>
      <c r="AF61" s="609"/>
      <c r="AG61" s="609"/>
      <c r="AH61" s="609"/>
      <c r="AI61" s="609"/>
      <c r="AJ61" s="907">
        <f t="shared" si="8"/>
        <v>0</v>
      </c>
      <c r="AK61" s="907"/>
      <c r="AL61" s="907"/>
      <c r="AM61" s="148"/>
      <c r="AN61" s="76">
        <f t="shared" si="9"/>
        <v>0</v>
      </c>
      <c r="AO61" s="117"/>
      <c r="AP61" s="85"/>
    </row>
    <row r="62" spans="1:42" ht="26.1" customHeight="1">
      <c r="A62" s="613" t="s">
        <v>28</v>
      </c>
      <c r="B62" s="613"/>
      <c r="C62" s="613"/>
      <c r="D62" s="613"/>
      <c r="E62" s="613"/>
      <c r="F62" s="613"/>
      <c r="G62" s="613"/>
      <c r="H62" s="613"/>
      <c r="I62" s="613"/>
      <c r="J62" s="613"/>
      <c r="K62" s="613"/>
      <c r="L62" s="613"/>
      <c r="M62" s="613"/>
      <c r="N62" s="613"/>
      <c r="O62" s="853">
        <f>SUM(O53:Q61)</f>
        <v>0</v>
      </c>
      <c r="P62" s="854"/>
      <c r="Q62" s="855"/>
      <c r="R62" s="144" t="s">
        <v>313</v>
      </c>
      <c r="S62" s="147">
        <f>SUM(S53:S61)</f>
        <v>0</v>
      </c>
      <c r="T62" s="117"/>
      <c r="U62" s="85"/>
      <c r="V62" s="593" t="s">
        <v>28</v>
      </c>
      <c r="W62" s="593"/>
      <c r="X62" s="593"/>
      <c r="Y62" s="593"/>
      <c r="Z62" s="593"/>
      <c r="AA62" s="593"/>
      <c r="AB62" s="593"/>
      <c r="AC62" s="593"/>
      <c r="AD62" s="593"/>
      <c r="AE62" s="593"/>
      <c r="AF62" s="593"/>
      <c r="AG62" s="593"/>
      <c r="AH62" s="593"/>
      <c r="AI62" s="593"/>
      <c r="AJ62" s="921">
        <f>SUM(AJ53:AL61)</f>
        <v>0</v>
      </c>
      <c r="AK62" s="922"/>
      <c r="AL62" s="923"/>
      <c r="AM62" s="228" t="s">
        <v>313</v>
      </c>
      <c r="AN62" s="231">
        <f>SUM(AN53:AN61)</f>
        <v>0</v>
      </c>
      <c r="AO62" s="117"/>
      <c r="AP62" s="85"/>
    </row>
    <row r="63" spans="1:42" ht="49.5" customHeight="1">
      <c r="A63" s="323" t="s">
        <v>447</v>
      </c>
      <c r="B63" s="583" t="s">
        <v>165</v>
      </c>
      <c r="C63" s="583"/>
      <c r="D63" s="583"/>
      <c r="E63" s="583"/>
      <c r="F63" s="583"/>
      <c r="G63" s="583"/>
      <c r="H63" s="850" t="s">
        <v>468</v>
      </c>
      <c r="I63" s="851"/>
      <c r="J63" s="851"/>
      <c r="K63" s="851"/>
      <c r="L63" s="851"/>
      <c r="M63" s="851"/>
      <c r="N63" s="859"/>
      <c r="O63" s="856" t="s">
        <v>363</v>
      </c>
      <c r="P63" s="857"/>
      <c r="Q63" s="858"/>
      <c r="R63" s="173" t="s">
        <v>469</v>
      </c>
      <c r="S63" s="173" t="s">
        <v>487</v>
      </c>
      <c r="T63" s="117"/>
      <c r="U63" s="85"/>
      <c r="V63" s="324" t="s">
        <v>447</v>
      </c>
      <c r="W63" s="653" t="s">
        <v>165</v>
      </c>
      <c r="X63" s="653"/>
      <c r="Y63" s="653"/>
      <c r="Z63" s="653"/>
      <c r="AA63" s="653"/>
      <c r="AB63" s="653"/>
      <c r="AC63" s="901" t="s">
        <v>468</v>
      </c>
      <c r="AD63" s="902"/>
      <c r="AE63" s="902"/>
      <c r="AF63" s="902"/>
      <c r="AG63" s="902"/>
      <c r="AH63" s="902"/>
      <c r="AI63" s="903"/>
      <c r="AJ63" s="917" t="s">
        <v>363</v>
      </c>
      <c r="AK63" s="918"/>
      <c r="AL63" s="919"/>
      <c r="AM63" s="222" t="s">
        <v>469</v>
      </c>
      <c r="AN63" s="222" t="s">
        <v>487</v>
      </c>
      <c r="AO63" s="117"/>
      <c r="AP63" s="85"/>
    </row>
    <row r="64" spans="1:42">
      <c r="A64" s="1"/>
      <c r="B64" s="28" t="s">
        <v>59</v>
      </c>
      <c r="C64" s="609"/>
      <c r="D64" s="609"/>
      <c r="E64" s="28" t="s">
        <v>286</v>
      </c>
      <c r="F64" s="609"/>
      <c r="G64" s="609"/>
      <c r="H64" s="609"/>
      <c r="I64" s="609"/>
      <c r="J64" s="609"/>
      <c r="K64" s="609"/>
      <c r="L64" s="609"/>
      <c r="M64" s="609"/>
      <c r="N64" s="609"/>
      <c r="O64" s="846">
        <v>0</v>
      </c>
      <c r="P64" s="847"/>
      <c r="Q64" s="848"/>
      <c r="R64" s="403"/>
      <c r="S64" s="75">
        <f t="shared" ref="S64:S72" si="10">+IFERROR(O64*R64,"-")</f>
        <v>0</v>
      </c>
      <c r="T64" s="117"/>
      <c r="U64" s="85"/>
      <c r="V64" s="1"/>
      <c r="W64" s="226" t="s">
        <v>59</v>
      </c>
      <c r="X64" s="609"/>
      <c r="Y64" s="609"/>
      <c r="Z64" s="226" t="s">
        <v>286</v>
      </c>
      <c r="AA64" s="609"/>
      <c r="AB64" s="609"/>
      <c r="AC64" s="609"/>
      <c r="AD64" s="609"/>
      <c r="AE64" s="609"/>
      <c r="AF64" s="609"/>
      <c r="AG64" s="609"/>
      <c r="AH64" s="609"/>
      <c r="AI64" s="609"/>
      <c r="AJ64" s="846">
        <v>0</v>
      </c>
      <c r="AK64" s="847"/>
      <c r="AL64" s="848"/>
      <c r="AM64" s="403"/>
      <c r="AN64" s="76">
        <f t="shared" ref="AN64:AN72" si="11">+IFERROR(AJ64*AM64,"-")</f>
        <v>0</v>
      </c>
      <c r="AO64" s="117"/>
      <c r="AP64" s="85"/>
    </row>
    <row r="65" spans="1:42">
      <c r="A65" s="1"/>
      <c r="B65" s="28" t="s">
        <v>59</v>
      </c>
      <c r="C65" s="609"/>
      <c r="D65" s="609"/>
      <c r="E65" s="28" t="s">
        <v>286</v>
      </c>
      <c r="F65" s="609"/>
      <c r="G65" s="609"/>
      <c r="H65" s="609"/>
      <c r="I65" s="609"/>
      <c r="J65" s="609"/>
      <c r="K65" s="609"/>
      <c r="L65" s="609"/>
      <c r="M65" s="609"/>
      <c r="N65" s="609"/>
      <c r="O65" s="846">
        <v>0</v>
      </c>
      <c r="P65" s="847"/>
      <c r="Q65" s="848"/>
      <c r="R65" s="403"/>
      <c r="S65" s="75">
        <f t="shared" si="10"/>
        <v>0</v>
      </c>
      <c r="T65" s="117"/>
      <c r="U65" s="85"/>
      <c r="V65" s="1"/>
      <c r="W65" s="226" t="s">
        <v>59</v>
      </c>
      <c r="X65" s="609"/>
      <c r="Y65" s="609"/>
      <c r="Z65" s="226" t="s">
        <v>286</v>
      </c>
      <c r="AA65" s="609"/>
      <c r="AB65" s="609"/>
      <c r="AC65" s="609"/>
      <c r="AD65" s="609"/>
      <c r="AE65" s="609"/>
      <c r="AF65" s="609"/>
      <c r="AG65" s="609"/>
      <c r="AH65" s="609"/>
      <c r="AI65" s="609"/>
      <c r="AJ65" s="846">
        <v>0</v>
      </c>
      <c r="AK65" s="847"/>
      <c r="AL65" s="848"/>
      <c r="AM65" s="403"/>
      <c r="AN65" s="76">
        <f t="shared" si="11"/>
        <v>0</v>
      </c>
      <c r="AO65" s="117"/>
      <c r="AP65" s="85"/>
    </row>
    <row r="66" spans="1:42">
      <c r="A66" s="1"/>
      <c r="B66" s="28" t="s">
        <v>59</v>
      </c>
      <c r="C66" s="609"/>
      <c r="D66" s="609"/>
      <c r="E66" s="28" t="s">
        <v>286</v>
      </c>
      <c r="F66" s="609"/>
      <c r="G66" s="609"/>
      <c r="H66" s="609"/>
      <c r="I66" s="609"/>
      <c r="J66" s="609"/>
      <c r="K66" s="609"/>
      <c r="L66" s="609"/>
      <c r="M66" s="609"/>
      <c r="N66" s="609"/>
      <c r="O66" s="846">
        <v>0</v>
      </c>
      <c r="P66" s="847"/>
      <c r="Q66" s="848"/>
      <c r="R66" s="403"/>
      <c r="S66" s="75">
        <f t="shared" si="10"/>
        <v>0</v>
      </c>
      <c r="T66" s="117"/>
      <c r="U66" s="85"/>
      <c r="V66" s="1"/>
      <c r="W66" s="226" t="s">
        <v>59</v>
      </c>
      <c r="X66" s="609"/>
      <c r="Y66" s="609"/>
      <c r="Z66" s="226" t="s">
        <v>286</v>
      </c>
      <c r="AA66" s="609"/>
      <c r="AB66" s="609"/>
      <c r="AC66" s="609"/>
      <c r="AD66" s="609"/>
      <c r="AE66" s="609"/>
      <c r="AF66" s="609"/>
      <c r="AG66" s="609"/>
      <c r="AH66" s="609"/>
      <c r="AI66" s="609"/>
      <c r="AJ66" s="846">
        <v>0</v>
      </c>
      <c r="AK66" s="847"/>
      <c r="AL66" s="848"/>
      <c r="AM66" s="403"/>
      <c r="AN66" s="76">
        <f t="shared" si="11"/>
        <v>0</v>
      </c>
      <c r="AO66" s="117"/>
      <c r="AP66" s="85"/>
    </row>
    <row r="67" spans="1:42">
      <c r="A67" s="1"/>
      <c r="B67" s="28" t="s">
        <v>59</v>
      </c>
      <c r="C67" s="609"/>
      <c r="D67" s="609"/>
      <c r="E67" s="28" t="s">
        <v>286</v>
      </c>
      <c r="F67" s="609"/>
      <c r="G67" s="609"/>
      <c r="H67" s="609"/>
      <c r="I67" s="609"/>
      <c r="J67" s="609"/>
      <c r="K67" s="609"/>
      <c r="L67" s="609"/>
      <c r="M67" s="609"/>
      <c r="N67" s="609"/>
      <c r="O67" s="846">
        <v>0</v>
      </c>
      <c r="P67" s="847"/>
      <c r="Q67" s="848"/>
      <c r="R67" s="403"/>
      <c r="S67" s="75">
        <f t="shared" si="10"/>
        <v>0</v>
      </c>
      <c r="T67" s="117"/>
      <c r="U67" s="85"/>
      <c r="V67" s="1"/>
      <c r="W67" s="226" t="s">
        <v>59</v>
      </c>
      <c r="X67" s="609"/>
      <c r="Y67" s="609"/>
      <c r="Z67" s="226" t="s">
        <v>286</v>
      </c>
      <c r="AA67" s="609"/>
      <c r="AB67" s="609"/>
      <c r="AC67" s="609"/>
      <c r="AD67" s="609"/>
      <c r="AE67" s="609"/>
      <c r="AF67" s="609"/>
      <c r="AG67" s="609"/>
      <c r="AH67" s="609"/>
      <c r="AI67" s="609"/>
      <c r="AJ67" s="846">
        <v>0</v>
      </c>
      <c r="AK67" s="847"/>
      <c r="AL67" s="848"/>
      <c r="AM67" s="403"/>
      <c r="AN67" s="76">
        <f t="shared" si="11"/>
        <v>0</v>
      </c>
      <c r="AO67" s="117"/>
      <c r="AP67" s="85"/>
    </row>
    <row r="68" spans="1:42">
      <c r="A68" s="1"/>
      <c r="B68" s="28" t="s">
        <v>59</v>
      </c>
      <c r="C68" s="609"/>
      <c r="D68" s="609"/>
      <c r="E68" s="28" t="s">
        <v>286</v>
      </c>
      <c r="F68" s="609"/>
      <c r="G68" s="609"/>
      <c r="H68" s="609"/>
      <c r="I68" s="609"/>
      <c r="J68" s="609"/>
      <c r="K68" s="609"/>
      <c r="L68" s="609"/>
      <c r="M68" s="609"/>
      <c r="N68" s="609"/>
      <c r="O68" s="846">
        <v>0</v>
      </c>
      <c r="P68" s="847"/>
      <c r="Q68" s="848"/>
      <c r="R68" s="403"/>
      <c r="S68" s="75">
        <f t="shared" si="10"/>
        <v>0</v>
      </c>
      <c r="T68" s="117"/>
      <c r="U68" s="85"/>
      <c r="V68" s="1"/>
      <c r="W68" s="226" t="s">
        <v>59</v>
      </c>
      <c r="X68" s="609"/>
      <c r="Y68" s="609"/>
      <c r="Z68" s="226" t="s">
        <v>286</v>
      </c>
      <c r="AA68" s="609"/>
      <c r="AB68" s="609"/>
      <c r="AC68" s="609"/>
      <c r="AD68" s="609"/>
      <c r="AE68" s="609"/>
      <c r="AF68" s="609"/>
      <c r="AG68" s="609"/>
      <c r="AH68" s="609"/>
      <c r="AI68" s="609"/>
      <c r="AJ68" s="846">
        <v>0</v>
      </c>
      <c r="AK68" s="847"/>
      <c r="AL68" s="848"/>
      <c r="AM68" s="403"/>
      <c r="AN68" s="76">
        <f t="shared" si="11"/>
        <v>0</v>
      </c>
      <c r="AO68" s="117"/>
      <c r="AP68" s="85"/>
    </row>
    <row r="69" spans="1:42">
      <c r="A69" s="1"/>
      <c r="B69" s="28" t="s">
        <v>59</v>
      </c>
      <c r="C69" s="609"/>
      <c r="D69" s="609"/>
      <c r="E69" s="28" t="s">
        <v>286</v>
      </c>
      <c r="F69" s="609"/>
      <c r="G69" s="609"/>
      <c r="H69" s="609"/>
      <c r="I69" s="609"/>
      <c r="J69" s="609"/>
      <c r="K69" s="609"/>
      <c r="L69" s="609"/>
      <c r="M69" s="609"/>
      <c r="N69" s="609"/>
      <c r="O69" s="846">
        <v>0</v>
      </c>
      <c r="P69" s="847"/>
      <c r="Q69" s="848"/>
      <c r="R69" s="403"/>
      <c r="S69" s="75">
        <f t="shared" si="10"/>
        <v>0</v>
      </c>
      <c r="T69" s="117"/>
      <c r="U69" s="85"/>
      <c r="V69" s="1"/>
      <c r="W69" s="226" t="s">
        <v>59</v>
      </c>
      <c r="X69" s="609"/>
      <c r="Y69" s="609"/>
      <c r="Z69" s="226" t="s">
        <v>286</v>
      </c>
      <c r="AA69" s="609"/>
      <c r="AB69" s="609"/>
      <c r="AC69" s="609"/>
      <c r="AD69" s="609"/>
      <c r="AE69" s="609"/>
      <c r="AF69" s="609"/>
      <c r="AG69" s="609"/>
      <c r="AH69" s="609"/>
      <c r="AI69" s="609"/>
      <c r="AJ69" s="846">
        <v>0</v>
      </c>
      <c r="AK69" s="847"/>
      <c r="AL69" s="848"/>
      <c r="AM69" s="403"/>
      <c r="AN69" s="76">
        <f t="shared" si="11"/>
        <v>0</v>
      </c>
      <c r="AO69" s="117"/>
      <c r="AP69" s="85"/>
    </row>
    <row r="70" spans="1:42">
      <c r="A70" s="1"/>
      <c r="B70" s="28" t="s">
        <v>59</v>
      </c>
      <c r="C70" s="609"/>
      <c r="D70" s="609"/>
      <c r="E70" s="28" t="s">
        <v>286</v>
      </c>
      <c r="F70" s="609"/>
      <c r="G70" s="609"/>
      <c r="H70" s="609"/>
      <c r="I70" s="609"/>
      <c r="J70" s="609"/>
      <c r="K70" s="609"/>
      <c r="L70" s="609"/>
      <c r="M70" s="609"/>
      <c r="N70" s="609"/>
      <c r="O70" s="846">
        <v>0</v>
      </c>
      <c r="P70" s="847"/>
      <c r="Q70" s="848"/>
      <c r="R70" s="403"/>
      <c r="S70" s="75">
        <f t="shared" si="10"/>
        <v>0</v>
      </c>
      <c r="T70" s="117"/>
      <c r="U70" s="85"/>
      <c r="V70" s="1"/>
      <c r="W70" s="226" t="s">
        <v>59</v>
      </c>
      <c r="X70" s="609"/>
      <c r="Y70" s="609"/>
      <c r="Z70" s="226" t="s">
        <v>286</v>
      </c>
      <c r="AA70" s="609"/>
      <c r="AB70" s="609"/>
      <c r="AC70" s="609"/>
      <c r="AD70" s="609"/>
      <c r="AE70" s="609"/>
      <c r="AF70" s="609"/>
      <c r="AG70" s="609"/>
      <c r="AH70" s="609"/>
      <c r="AI70" s="609"/>
      <c r="AJ70" s="846">
        <v>0</v>
      </c>
      <c r="AK70" s="847"/>
      <c r="AL70" s="848"/>
      <c r="AM70" s="403"/>
      <c r="AN70" s="76">
        <f t="shared" si="11"/>
        <v>0</v>
      </c>
      <c r="AO70" s="117"/>
      <c r="AP70" s="85"/>
    </row>
    <row r="71" spans="1:42">
      <c r="A71" s="1"/>
      <c r="B71" s="28" t="s">
        <v>59</v>
      </c>
      <c r="C71" s="609"/>
      <c r="D71" s="609"/>
      <c r="E71" s="28" t="s">
        <v>286</v>
      </c>
      <c r="F71" s="609"/>
      <c r="G71" s="609"/>
      <c r="H71" s="609"/>
      <c r="I71" s="609"/>
      <c r="J71" s="609"/>
      <c r="K71" s="609"/>
      <c r="L71" s="609"/>
      <c r="M71" s="609"/>
      <c r="N71" s="609"/>
      <c r="O71" s="846">
        <v>0</v>
      </c>
      <c r="P71" s="847"/>
      <c r="Q71" s="848"/>
      <c r="R71" s="403"/>
      <c r="S71" s="75">
        <f t="shared" si="10"/>
        <v>0</v>
      </c>
      <c r="T71" s="117"/>
      <c r="U71" s="85"/>
      <c r="V71" s="1"/>
      <c r="W71" s="226" t="s">
        <v>59</v>
      </c>
      <c r="X71" s="609"/>
      <c r="Y71" s="609"/>
      <c r="Z71" s="226" t="s">
        <v>286</v>
      </c>
      <c r="AA71" s="609"/>
      <c r="AB71" s="609"/>
      <c r="AC71" s="609"/>
      <c r="AD71" s="609"/>
      <c r="AE71" s="609"/>
      <c r="AF71" s="609"/>
      <c r="AG71" s="609"/>
      <c r="AH71" s="609"/>
      <c r="AI71" s="609"/>
      <c r="AJ71" s="846">
        <v>0</v>
      </c>
      <c r="AK71" s="847"/>
      <c r="AL71" s="848"/>
      <c r="AM71" s="403"/>
      <c r="AN71" s="76">
        <f t="shared" si="11"/>
        <v>0</v>
      </c>
      <c r="AO71" s="117"/>
      <c r="AP71" s="85"/>
    </row>
    <row r="72" spans="1:42">
      <c r="A72" s="1"/>
      <c r="B72" s="28" t="s">
        <v>59</v>
      </c>
      <c r="C72" s="609"/>
      <c r="D72" s="609"/>
      <c r="E72" s="28" t="s">
        <v>286</v>
      </c>
      <c r="F72" s="609"/>
      <c r="G72" s="609"/>
      <c r="H72" s="609"/>
      <c r="I72" s="609"/>
      <c r="J72" s="609"/>
      <c r="K72" s="609"/>
      <c r="L72" s="609"/>
      <c r="M72" s="609"/>
      <c r="N72" s="609"/>
      <c r="O72" s="846">
        <v>0</v>
      </c>
      <c r="P72" s="847"/>
      <c r="Q72" s="848"/>
      <c r="R72" s="403"/>
      <c r="S72" s="75">
        <f t="shared" si="10"/>
        <v>0</v>
      </c>
      <c r="T72" s="117"/>
      <c r="U72" s="85"/>
      <c r="V72" s="1"/>
      <c r="W72" s="226" t="s">
        <v>59</v>
      </c>
      <c r="X72" s="609"/>
      <c r="Y72" s="609"/>
      <c r="Z72" s="226" t="s">
        <v>286</v>
      </c>
      <c r="AA72" s="609"/>
      <c r="AB72" s="609"/>
      <c r="AC72" s="609"/>
      <c r="AD72" s="609"/>
      <c r="AE72" s="609"/>
      <c r="AF72" s="609"/>
      <c r="AG72" s="609"/>
      <c r="AH72" s="609"/>
      <c r="AI72" s="609"/>
      <c r="AJ72" s="846">
        <v>0</v>
      </c>
      <c r="AK72" s="847"/>
      <c r="AL72" s="848"/>
      <c r="AM72" s="403"/>
      <c r="AN72" s="76">
        <f t="shared" si="11"/>
        <v>0</v>
      </c>
      <c r="AO72" s="117"/>
      <c r="AP72" s="85"/>
    </row>
    <row r="73" spans="1:42" ht="26.1" customHeight="1">
      <c r="A73" s="613" t="s">
        <v>28</v>
      </c>
      <c r="B73" s="613"/>
      <c r="C73" s="613"/>
      <c r="D73" s="613"/>
      <c r="E73" s="613"/>
      <c r="F73" s="613"/>
      <c r="G73" s="613"/>
      <c r="H73" s="613"/>
      <c r="I73" s="613"/>
      <c r="J73" s="613"/>
      <c r="K73" s="613"/>
      <c r="L73" s="613"/>
      <c r="M73" s="613"/>
      <c r="N73" s="613"/>
      <c r="O73" s="853">
        <f>SUM(O64:Q72)</f>
        <v>0</v>
      </c>
      <c r="P73" s="854"/>
      <c r="Q73" s="855"/>
      <c r="R73" s="144" t="s">
        <v>313</v>
      </c>
      <c r="S73" s="147">
        <f>SUM(S64:S72)</f>
        <v>0</v>
      </c>
      <c r="T73" s="117"/>
      <c r="U73" s="85"/>
      <c r="V73" s="593" t="s">
        <v>28</v>
      </c>
      <c r="W73" s="593"/>
      <c r="X73" s="593"/>
      <c r="Y73" s="593"/>
      <c r="Z73" s="593"/>
      <c r="AA73" s="593"/>
      <c r="AB73" s="593"/>
      <c r="AC73" s="593"/>
      <c r="AD73" s="593"/>
      <c r="AE73" s="593"/>
      <c r="AF73" s="593"/>
      <c r="AG73" s="593"/>
      <c r="AH73" s="593"/>
      <c r="AI73" s="593"/>
      <c r="AJ73" s="921">
        <f>SUM(AJ64:AL72)</f>
        <v>0</v>
      </c>
      <c r="AK73" s="922"/>
      <c r="AL73" s="923"/>
      <c r="AM73" s="228" t="s">
        <v>313</v>
      </c>
      <c r="AN73" s="231">
        <f>SUM(AN64:AN72)</f>
        <v>0</v>
      </c>
      <c r="AO73" s="117"/>
      <c r="AP73" s="85"/>
    </row>
    <row r="74" spans="1:42" ht="26.1" customHeight="1">
      <c r="A74" s="613" t="s">
        <v>449</v>
      </c>
      <c r="B74" s="613"/>
      <c r="C74" s="613"/>
      <c r="D74" s="613"/>
      <c r="E74" s="613"/>
      <c r="F74" s="613"/>
      <c r="G74" s="613"/>
      <c r="H74" s="613"/>
      <c r="I74" s="613"/>
      <c r="J74" s="868">
        <f>+O73+O62+O51++O26</f>
        <v>0</v>
      </c>
      <c r="K74" s="868"/>
      <c r="L74" s="868"/>
      <c r="M74" s="868"/>
      <c r="N74" s="868"/>
      <c r="O74" s="85"/>
      <c r="P74" s="85"/>
      <c r="Q74" s="85"/>
      <c r="R74" s="85"/>
      <c r="S74" s="85"/>
      <c r="T74" s="117"/>
      <c r="U74" s="85"/>
      <c r="V74" s="593" t="s">
        <v>449</v>
      </c>
      <c r="W74" s="593"/>
      <c r="X74" s="593"/>
      <c r="Y74" s="593"/>
      <c r="Z74" s="593"/>
      <c r="AA74" s="593"/>
      <c r="AB74" s="593"/>
      <c r="AC74" s="593"/>
      <c r="AD74" s="593"/>
      <c r="AE74" s="927">
        <f>+AJ73+AJ62+AJ51++AJ26</f>
        <v>0</v>
      </c>
      <c r="AF74" s="927"/>
      <c r="AG74" s="927"/>
      <c r="AH74" s="927"/>
      <c r="AI74" s="927"/>
      <c r="AJ74" s="85"/>
      <c r="AK74" s="85"/>
      <c r="AL74" s="85"/>
      <c r="AM74" s="85"/>
      <c r="AN74" s="85"/>
      <c r="AO74" s="117"/>
      <c r="AP74" s="85"/>
    </row>
    <row r="75" spans="1:42" ht="9.75" customHeight="1">
      <c r="A75" s="111"/>
      <c r="B75" s="111"/>
      <c r="C75" s="111"/>
      <c r="D75" s="111"/>
      <c r="E75" s="111"/>
      <c r="F75" s="111"/>
      <c r="G75" s="111"/>
      <c r="H75" s="111"/>
      <c r="I75" s="111"/>
      <c r="J75" s="111"/>
      <c r="K75" s="111"/>
      <c r="L75" s="111"/>
      <c r="M75" s="111"/>
      <c r="N75" s="111"/>
      <c r="O75" s="122"/>
      <c r="P75" s="122"/>
      <c r="Q75" s="122"/>
      <c r="R75" s="122"/>
      <c r="S75" s="122"/>
      <c r="T75" s="122"/>
      <c r="U75" s="85"/>
      <c r="V75" s="111"/>
      <c r="W75" s="111"/>
      <c r="X75" s="111"/>
      <c r="Y75" s="111"/>
      <c r="Z75" s="111"/>
      <c r="AA75" s="111"/>
      <c r="AB75" s="111"/>
      <c r="AC75" s="111"/>
      <c r="AD75" s="111"/>
      <c r="AE75" s="111"/>
      <c r="AF75" s="111"/>
      <c r="AG75" s="111"/>
      <c r="AH75" s="111"/>
      <c r="AI75" s="111"/>
      <c r="AJ75" s="122"/>
      <c r="AK75" s="122"/>
      <c r="AL75" s="122"/>
      <c r="AM75" s="122"/>
      <c r="AN75" s="122"/>
      <c r="AO75" s="122"/>
      <c r="AP75" s="85"/>
    </row>
    <row r="76" spans="1:42" s="107" customFormat="1" ht="15.6">
      <c r="A76" s="884" t="s">
        <v>623</v>
      </c>
      <c r="B76" s="885"/>
      <c r="C76" s="885"/>
      <c r="D76" s="885"/>
      <c r="E76" s="885"/>
      <c r="F76" s="885"/>
      <c r="G76" s="885"/>
      <c r="H76" s="885"/>
      <c r="I76" s="885"/>
      <c r="J76" s="885"/>
      <c r="K76" s="885"/>
      <c r="L76" s="885"/>
      <c r="M76" s="885"/>
      <c r="N76" s="885"/>
      <c r="O76" s="885"/>
      <c r="P76" s="885"/>
      <c r="Q76" s="885"/>
      <c r="R76" s="885"/>
      <c r="S76" s="886"/>
      <c r="T76" s="117"/>
      <c r="V76" s="884" t="s">
        <v>635</v>
      </c>
      <c r="W76" s="885"/>
      <c r="X76" s="885"/>
      <c r="Y76" s="885"/>
      <c r="Z76" s="885"/>
      <c r="AA76" s="885"/>
      <c r="AB76" s="885"/>
      <c r="AC76" s="885"/>
      <c r="AD76" s="885"/>
      <c r="AE76" s="885"/>
      <c r="AF76" s="885"/>
      <c r="AG76" s="885"/>
      <c r="AH76" s="885"/>
      <c r="AI76" s="885"/>
      <c r="AJ76" s="885"/>
      <c r="AK76" s="885"/>
      <c r="AL76" s="885"/>
      <c r="AM76" s="885"/>
      <c r="AN76" s="886"/>
      <c r="AO76" s="117"/>
    </row>
    <row r="77" spans="1:42" s="107" customFormat="1" ht="15.6">
      <c r="A77" s="895" t="s">
        <v>607</v>
      </c>
      <c r="B77" s="895"/>
      <c r="C77" s="895"/>
      <c r="D77" s="895"/>
      <c r="E77" s="895"/>
      <c r="F77" s="895"/>
      <c r="G77" s="895"/>
      <c r="H77" s="895"/>
      <c r="I77" s="895"/>
      <c r="J77" s="895"/>
      <c r="K77" s="895"/>
      <c r="L77" s="895"/>
      <c r="M77" s="895"/>
      <c r="N77" s="895"/>
      <c r="O77" s="895"/>
      <c r="P77" s="895"/>
      <c r="Q77" s="895"/>
      <c r="R77" s="895"/>
      <c r="T77" s="117"/>
      <c r="V77" s="924" t="s">
        <v>607</v>
      </c>
      <c r="W77" s="924"/>
      <c r="X77" s="924"/>
      <c r="Y77" s="924"/>
      <c r="Z77" s="924"/>
      <c r="AA77" s="924"/>
      <c r="AB77" s="924"/>
      <c r="AC77" s="924"/>
      <c r="AD77" s="924"/>
      <c r="AE77" s="924"/>
      <c r="AF77" s="924"/>
      <c r="AG77" s="924"/>
      <c r="AH77" s="924"/>
      <c r="AI77" s="924"/>
      <c r="AJ77" s="924"/>
      <c r="AK77" s="924"/>
      <c r="AL77" s="924"/>
      <c r="AM77" s="924"/>
      <c r="AO77" s="117"/>
    </row>
    <row r="78" spans="1:42" s="107" customFormat="1" ht="32.25" customHeight="1">
      <c r="A78" s="867" t="s">
        <v>440</v>
      </c>
      <c r="B78" s="867"/>
      <c r="C78" s="867"/>
      <c r="D78" s="867"/>
      <c r="E78" s="867"/>
      <c r="F78" s="866" t="s">
        <v>132</v>
      </c>
      <c r="G78" s="866"/>
      <c r="H78" s="844" t="s">
        <v>355</v>
      </c>
      <c r="I78" s="844"/>
      <c r="J78" s="844" t="s">
        <v>444</v>
      </c>
      <c r="K78" s="844"/>
      <c r="L78" s="844"/>
      <c r="M78" s="583" t="s">
        <v>469</v>
      </c>
      <c r="N78" s="583"/>
      <c r="O78" s="583" t="s">
        <v>487</v>
      </c>
      <c r="P78" s="583"/>
      <c r="Q78" s="583"/>
      <c r="R78" s="174" t="s">
        <v>488</v>
      </c>
      <c r="T78" s="117"/>
      <c r="V78" s="925" t="s">
        <v>440</v>
      </c>
      <c r="W78" s="925"/>
      <c r="X78" s="925"/>
      <c r="Y78" s="925"/>
      <c r="Z78" s="925"/>
      <c r="AA78" s="926" t="s">
        <v>132</v>
      </c>
      <c r="AB78" s="926"/>
      <c r="AC78" s="909" t="s">
        <v>355</v>
      </c>
      <c r="AD78" s="909"/>
      <c r="AE78" s="909" t="s">
        <v>444</v>
      </c>
      <c r="AF78" s="909"/>
      <c r="AG78" s="909"/>
      <c r="AH78" s="653" t="s">
        <v>469</v>
      </c>
      <c r="AI78" s="653"/>
      <c r="AJ78" s="653" t="s">
        <v>487</v>
      </c>
      <c r="AK78" s="653"/>
      <c r="AL78" s="653"/>
      <c r="AM78" s="240" t="s">
        <v>488</v>
      </c>
      <c r="AO78" s="117"/>
    </row>
    <row r="79" spans="1:42" s="107" customFormat="1" ht="15.6">
      <c r="A79" s="843"/>
      <c r="B79" s="843"/>
      <c r="C79" s="843"/>
      <c r="D79" s="843"/>
      <c r="E79" s="843"/>
      <c r="F79" s="843"/>
      <c r="G79" s="843"/>
      <c r="H79" s="843"/>
      <c r="I79" s="843"/>
      <c r="J79" s="840">
        <v>0</v>
      </c>
      <c r="K79" s="840"/>
      <c r="L79" s="840"/>
      <c r="M79" s="887"/>
      <c r="N79" s="888"/>
      <c r="O79" s="852">
        <f>+IFERROR(J79*M79,"-")</f>
        <v>0</v>
      </c>
      <c r="P79" s="852"/>
      <c r="Q79" s="852"/>
      <c r="R79" s="304">
        <v>0</v>
      </c>
      <c r="T79" s="168"/>
      <c r="V79" s="843"/>
      <c r="W79" s="843"/>
      <c r="X79" s="843"/>
      <c r="Y79" s="843"/>
      <c r="Z79" s="843"/>
      <c r="AA79" s="843"/>
      <c r="AB79" s="843"/>
      <c r="AC79" s="843"/>
      <c r="AD79" s="843"/>
      <c r="AE79" s="840">
        <v>0</v>
      </c>
      <c r="AF79" s="840"/>
      <c r="AG79" s="840"/>
      <c r="AH79" s="887"/>
      <c r="AI79" s="888"/>
      <c r="AJ79" s="907">
        <f>+IFERROR(AE79*AH79,"-")</f>
        <v>0</v>
      </c>
      <c r="AK79" s="907"/>
      <c r="AL79" s="907"/>
      <c r="AM79" s="304">
        <v>0</v>
      </c>
      <c r="AO79" s="168"/>
    </row>
    <row r="80" spans="1:42" s="107" customFormat="1" ht="15.6">
      <c r="A80" s="843"/>
      <c r="B80" s="843"/>
      <c r="C80" s="843"/>
      <c r="D80" s="843"/>
      <c r="E80" s="843"/>
      <c r="F80" s="843"/>
      <c r="G80" s="843"/>
      <c r="H80" s="843"/>
      <c r="I80" s="843"/>
      <c r="J80" s="840">
        <v>0</v>
      </c>
      <c r="K80" s="840"/>
      <c r="L80" s="840"/>
      <c r="M80" s="887"/>
      <c r="N80" s="888"/>
      <c r="O80" s="852">
        <f t="shared" ref="O80:O90" si="12">+IFERROR(J80*M80,"-")</f>
        <v>0</v>
      </c>
      <c r="P80" s="852"/>
      <c r="Q80" s="852"/>
      <c r="R80" s="304">
        <v>0</v>
      </c>
      <c r="T80" s="168"/>
      <c r="V80" s="843"/>
      <c r="W80" s="843"/>
      <c r="X80" s="843"/>
      <c r="Y80" s="843"/>
      <c r="Z80" s="843"/>
      <c r="AA80" s="843"/>
      <c r="AB80" s="843"/>
      <c r="AC80" s="843"/>
      <c r="AD80" s="843"/>
      <c r="AE80" s="840">
        <v>0</v>
      </c>
      <c r="AF80" s="840"/>
      <c r="AG80" s="840"/>
      <c r="AH80" s="887"/>
      <c r="AI80" s="888"/>
      <c r="AJ80" s="907">
        <f t="shared" ref="AJ80:AJ90" si="13">+IFERROR(AE80*AH80,"-")</f>
        <v>0</v>
      </c>
      <c r="AK80" s="907"/>
      <c r="AL80" s="907"/>
      <c r="AM80" s="304">
        <v>0</v>
      </c>
      <c r="AO80" s="168"/>
    </row>
    <row r="81" spans="1:41" s="107" customFormat="1" ht="15.6">
      <c r="A81" s="843"/>
      <c r="B81" s="843"/>
      <c r="C81" s="843"/>
      <c r="D81" s="843"/>
      <c r="E81" s="843"/>
      <c r="F81" s="843"/>
      <c r="G81" s="843"/>
      <c r="H81" s="843"/>
      <c r="I81" s="843"/>
      <c r="J81" s="840">
        <v>0</v>
      </c>
      <c r="K81" s="840"/>
      <c r="L81" s="840"/>
      <c r="M81" s="887"/>
      <c r="N81" s="888"/>
      <c r="O81" s="852">
        <f t="shared" si="12"/>
        <v>0</v>
      </c>
      <c r="P81" s="852"/>
      <c r="Q81" s="852"/>
      <c r="R81" s="304">
        <v>0</v>
      </c>
      <c r="T81" s="168"/>
      <c r="V81" s="843"/>
      <c r="W81" s="843"/>
      <c r="X81" s="843"/>
      <c r="Y81" s="843"/>
      <c r="Z81" s="843"/>
      <c r="AA81" s="843"/>
      <c r="AB81" s="843"/>
      <c r="AC81" s="843"/>
      <c r="AD81" s="843"/>
      <c r="AE81" s="840">
        <v>0</v>
      </c>
      <c r="AF81" s="840"/>
      <c r="AG81" s="840"/>
      <c r="AH81" s="887"/>
      <c r="AI81" s="888"/>
      <c r="AJ81" s="907">
        <f t="shared" si="13"/>
        <v>0</v>
      </c>
      <c r="AK81" s="907"/>
      <c r="AL81" s="907"/>
      <c r="AM81" s="304">
        <v>0</v>
      </c>
      <c r="AO81" s="168"/>
    </row>
    <row r="82" spans="1:41" s="107" customFormat="1" ht="15.6">
      <c r="A82" s="843"/>
      <c r="B82" s="843"/>
      <c r="C82" s="843"/>
      <c r="D82" s="843"/>
      <c r="E82" s="843"/>
      <c r="F82" s="843"/>
      <c r="G82" s="843"/>
      <c r="H82" s="843"/>
      <c r="I82" s="843"/>
      <c r="J82" s="840">
        <v>0</v>
      </c>
      <c r="K82" s="840"/>
      <c r="L82" s="840"/>
      <c r="M82" s="887"/>
      <c r="N82" s="888"/>
      <c r="O82" s="852">
        <f t="shared" si="12"/>
        <v>0</v>
      </c>
      <c r="P82" s="852"/>
      <c r="Q82" s="852"/>
      <c r="R82" s="304">
        <v>0</v>
      </c>
      <c r="T82" s="168"/>
      <c r="V82" s="843"/>
      <c r="W82" s="843"/>
      <c r="X82" s="843"/>
      <c r="Y82" s="843"/>
      <c r="Z82" s="843"/>
      <c r="AA82" s="843"/>
      <c r="AB82" s="843"/>
      <c r="AC82" s="843"/>
      <c r="AD82" s="843"/>
      <c r="AE82" s="840">
        <v>0</v>
      </c>
      <c r="AF82" s="840"/>
      <c r="AG82" s="840"/>
      <c r="AH82" s="887"/>
      <c r="AI82" s="888"/>
      <c r="AJ82" s="907">
        <f t="shared" si="13"/>
        <v>0</v>
      </c>
      <c r="AK82" s="907"/>
      <c r="AL82" s="907"/>
      <c r="AM82" s="304">
        <v>0</v>
      </c>
      <c r="AO82" s="168"/>
    </row>
    <row r="83" spans="1:41" s="107" customFormat="1" ht="15.6">
      <c r="A83" s="843"/>
      <c r="B83" s="843"/>
      <c r="C83" s="843"/>
      <c r="D83" s="843"/>
      <c r="E83" s="843"/>
      <c r="F83" s="843"/>
      <c r="G83" s="843"/>
      <c r="H83" s="843"/>
      <c r="I83" s="843"/>
      <c r="J83" s="840">
        <v>0</v>
      </c>
      <c r="K83" s="840"/>
      <c r="L83" s="840"/>
      <c r="M83" s="887"/>
      <c r="N83" s="888"/>
      <c r="O83" s="852">
        <f t="shared" si="12"/>
        <v>0</v>
      </c>
      <c r="P83" s="852"/>
      <c r="Q83" s="852"/>
      <c r="R83" s="304">
        <v>0</v>
      </c>
      <c r="T83" s="168"/>
      <c r="V83" s="843"/>
      <c r="W83" s="843"/>
      <c r="X83" s="843"/>
      <c r="Y83" s="843"/>
      <c r="Z83" s="843"/>
      <c r="AA83" s="843"/>
      <c r="AB83" s="843"/>
      <c r="AC83" s="843"/>
      <c r="AD83" s="843"/>
      <c r="AE83" s="840">
        <v>0</v>
      </c>
      <c r="AF83" s="840"/>
      <c r="AG83" s="840"/>
      <c r="AH83" s="887"/>
      <c r="AI83" s="888"/>
      <c r="AJ83" s="907">
        <f t="shared" si="13"/>
        <v>0</v>
      </c>
      <c r="AK83" s="907"/>
      <c r="AL83" s="907"/>
      <c r="AM83" s="304">
        <v>0</v>
      </c>
      <c r="AO83" s="168"/>
    </row>
    <row r="84" spans="1:41" s="107" customFormat="1" ht="15.6">
      <c r="A84" s="843"/>
      <c r="B84" s="843"/>
      <c r="C84" s="843"/>
      <c r="D84" s="843"/>
      <c r="E84" s="843"/>
      <c r="F84" s="843"/>
      <c r="G84" s="843"/>
      <c r="H84" s="843"/>
      <c r="I84" s="843"/>
      <c r="J84" s="840">
        <v>0</v>
      </c>
      <c r="K84" s="840"/>
      <c r="L84" s="840"/>
      <c r="M84" s="887"/>
      <c r="N84" s="888"/>
      <c r="O84" s="852">
        <f t="shared" si="12"/>
        <v>0</v>
      </c>
      <c r="P84" s="852"/>
      <c r="Q84" s="852"/>
      <c r="R84" s="304">
        <v>0</v>
      </c>
      <c r="T84" s="168"/>
      <c r="V84" s="843"/>
      <c r="W84" s="843"/>
      <c r="X84" s="843"/>
      <c r="Y84" s="843"/>
      <c r="Z84" s="843"/>
      <c r="AA84" s="843"/>
      <c r="AB84" s="843"/>
      <c r="AC84" s="843"/>
      <c r="AD84" s="843"/>
      <c r="AE84" s="840">
        <v>0</v>
      </c>
      <c r="AF84" s="840"/>
      <c r="AG84" s="840"/>
      <c r="AH84" s="887"/>
      <c r="AI84" s="888"/>
      <c r="AJ84" s="907">
        <f t="shared" si="13"/>
        <v>0</v>
      </c>
      <c r="AK84" s="907"/>
      <c r="AL84" s="907"/>
      <c r="AM84" s="304">
        <v>0</v>
      </c>
      <c r="AO84" s="168"/>
    </row>
    <row r="85" spans="1:41" s="107" customFormat="1" ht="15.6">
      <c r="A85" s="843"/>
      <c r="B85" s="843"/>
      <c r="C85" s="843"/>
      <c r="D85" s="843"/>
      <c r="E85" s="843"/>
      <c r="F85" s="843"/>
      <c r="G85" s="843"/>
      <c r="H85" s="843"/>
      <c r="I85" s="843"/>
      <c r="J85" s="840">
        <v>0</v>
      </c>
      <c r="K85" s="840"/>
      <c r="L85" s="840"/>
      <c r="M85" s="887"/>
      <c r="N85" s="888"/>
      <c r="O85" s="852">
        <f t="shared" si="12"/>
        <v>0</v>
      </c>
      <c r="P85" s="852"/>
      <c r="Q85" s="852"/>
      <c r="R85" s="304">
        <v>0</v>
      </c>
      <c r="T85" s="168"/>
      <c r="V85" s="843"/>
      <c r="W85" s="843"/>
      <c r="X85" s="843"/>
      <c r="Y85" s="843"/>
      <c r="Z85" s="843"/>
      <c r="AA85" s="843"/>
      <c r="AB85" s="843"/>
      <c r="AC85" s="843"/>
      <c r="AD85" s="843"/>
      <c r="AE85" s="840">
        <v>0</v>
      </c>
      <c r="AF85" s="840"/>
      <c r="AG85" s="840"/>
      <c r="AH85" s="887"/>
      <c r="AI85" s="888"/>
      <c r="AJ85" s="907">
        <f t="shared" si="13"/>
        <v>0</v>
      </c>
      <c r="AK85" s="907"/>
      <c r="AL85" s="907"/>
      <c r="AM85" s="304">
        <v>0</v>
      </c>
      <c r="AO85" s="168"/>
    </row>
    <row r="86" spans="1:41" s="107" customFormat="1" ht="15.6">
      <c r="A86" s="843"/>
      <c r="B86" s="843"/>
      <c r="C86" s="843"/>
      <c r="D86" s="843"/>
      <c r="E86" s="843"/>
      <c r="F86" s="843"/>
      <c r="G86" s="843"/>
      <c r="H86" s="843"/>
      <c r="I86" s="843"/>
      <c r="J86" s="840">
        <v>0</v>
      </c>
      <c r="K86" s="840"/>
      <c r="L86" s="840"/>
      <c r="M86" s="887"/>
      <c r="N86" s="888"/>
      <c r="O86" s="852">
        <f t="shared" si="12"/>
        <v>0</v>
      </c>
      <c r="P86" s="852"/>
      <c r="Q86" s="852"/>
      <c r="R86" s="304">
        <v>0</v>
      </c>
      <c r="T86" s="168"/>
      <c r="V86" s="843"/>
      <c r="W86" s="843"/>
      <c r="X86" s="843"/>
      <c r="Y86" s="843"/>
      <c r="Z86" s="843"/>
      <c r="AA86" s="843"/>
      <c r="AB86" s="843"/>
      <c r="AC86" s="843"/>
      <c r="AD86" s="843"/>
      <c r="AE86" s="840">
        <v>0</v>
      </c>
      <c r="AF86" s="840"/>
      <c r="AG86" s="840"/>
      <c r="AH86" s="840"/>
      <c r="AI86" s="840"/>
      <c r="AJ86" s="907">
        <f t="shared" si="13"/>
        <v>0</v>
      </c>
      <c r="AK86" s="907"/>
      <c r="AL86" s="907"/>
      <c r="AM86" s="304">
        <v>0</v>
      </c>
      <c r="AO86" s="168"/>
    </row>
    <row r="87" spans="1:41" s="107" customFormat="1" ht="15.6">
      <c r="A87" s="843"/>
      <c r="B87" s="843"/>
      <c r="C87" s="843"/>
      <c r="D87" s="843"/>
      <c r="E87" s="843"/>
      <c r="F87" s="843"/>
      <c r="G87" s="843"/>
      <c r="H87" s="843"/>
      <c r="I87" s="843"/>
      <c r="J87" s="840">
        <v>0</v>
      </c>
      <c r="K87" s="840"/>
      <c r="L87" s="840"/>
      <c r="M87" s="887"/>
      <c r="N87" s="888"/>
      <c r="O87" s="852">
        <f t="shared" si="12"/>
        <v>0</v>
      </c>
      <c r="P87" s="852"/>
      <c r="Q87" s="852"/>
      <c r="R87" s="304">
        <v>0</v>
      </c>
      <c r="T87" s="168"/>
      <c r="V87" s="843"/>
      <c r="W87" s="843"/>
      <c r="X87" s="843"/>
      <c r="Y87" s="843"/>
      <c r="Z87" s="843"/>
      <c r="AA87" s="843"/>
      <c r="AB87" s="843"/>
      <c r="AC87" s="843"/>
      <c r="AD87" s="843"/>
      <c r="AE87" s="840">
        <v>0</v>
      </c>
      <c r="AF87" s="840"/>
      <c r="AG87" s="840"/>
      <c r="AH87" s="840"/>
      <c r="AI87" s="840"/>
      <c r="AJ87" s="907">
        <f t="shared" si="13"/>
        <v>0</v>
      </c>
      <c r="AK87" s="907"/>
      <c r="AL87" s="907"/>
      <c r="AM87" s="304">
        <v>0</v>
      </c>
      <c r="AO87" s="168"/>
    </row>
    <row r="88" spans="1:41" s="107" customFormat="1" ht="15.6">
      <c r="A88" s="843"/>
      <c r="B88" s="843"/>
      <c r="C88" s="843"/>
      <c r="D88" s="843"/>
      <c r="E88" s="843"/>
      <c r="F88" s="843"/>
      <c r="G88" s="843"/>
      <c r="H88" s="843"/>
      <c r="I88" s="843"/>
      <c r="J88" s="840">
        <v>0</v>
      </c>
      <c r="K88" s="840"/>
      <c r="L88" s="840"/>
      <c r="M88" s="887"/>
      <c r="N88" s="888"/>
      <c r="O88" s="852">
        <f t="shared" si="12"/>
        <v>0</v>
      </c>
      <c r="P88" s="852"/>
      <c r="Q88" s="852"/>
      <c r="R88" s="304">
        <v>0</v>
      </c>
      <c r="T88" s="168"/>
      <c r="V88" s="843"/>
      <c r="W88" s="843"/>
      <c r="X88" s="843"/>
      <c r="Y88" s="843"/>
      <c r="Z88" s="843"/>
      <c r="AA88" s="843"/>
      <c r="AB88" s="843"/>
      <c r="AC88" s="843"/>
      <c r="AD88" s="843"/>
      <c r="AE88" s="840">
        <v>0</v>
      </c>
      <c r="AF88" s="840"/>
      <c r="AG88" s="840"/>
      <c r="AH88" s="840"/>
      <c r="AI88" s="840"/>
      <c r="AJ88" s="907">
        <f t="shared" si="13"/>
        <v>0</v>
      </c>
      <c r="AK88" s="907"/>
      <c r="AL88" s="907"/>
      <c r="AM88" s="304">
        <v>0</v>
      </c>
      <c r="AO88" s="168"/>
    </row>
    <row r="89" spans="1:41" s="107" customFormat="1" ht="15.6">
      <c r="A89" s="843"/>
      <c r="B89" s="843"/>
      <c r="C89" s="843"/>
      <c r="D89" s="843"/>
      <c r="E89" s="843"/>
      <c r="F89" s="843"/>
      <c r="G89" s="843"/>
      <c r="H89" s="843"/>
      <c r="I89" s="843"/>
      <c r="J89" s="840">
        <v>0</v>
      </c>
      <c r="K89" s="840"/>
      <c r="L89" s="840"/>
      <c r="M89" s="887"/>
      <c r="N89" s="888"/>
      <c r="O89" s="852">
        <f t="shared" si="12"/>
        <v>0</v>
      </c>
      <c r="P89" s="852"/>
      <c r="Q89" s="852"/>
      <c r="R89" s="304">
        <v>0</v>
      </c>
      <c r="T89" s="168"/>
      <c r="V89" s="843"/>
      <c r="W89" s="843"/>
      <c r="X89" s="843"/>
      <c r="Y89" s="843"/>
      <c r="Z89" s="843"/>
      <c r="AA89" s="843"/>
      <c r="AB89" s="843"/>
      <c r="AC89" s="843"/>
      <c r="AD89" s="843"/>
      <c r="AE89" s="840">
        <v>0</v>
      </c>
      <c r="AF89" s="840"/>
      <c r="AG89" s="840"/>
      <c r="AH89" s="840"/>
      <c r="AI89" s="840"/>
      <c r="AJ89" s="907">
        <f t="shared" si="13"/>
        <v>0</v>
      </c>
      <c r="AK89" s="907"/>
      <c r="AL89" s="907"/>
      <c r="AM89" s="304">
        <v>0</v>
      </c>
      <c r="AO89" s="168"/>
    </row>
    <row r="90" spans="1:41" s="107" customFormat="1" ht="15.6">
      <c r="A90" s="843"/>
      <c r="B90" s="843"/>
      <c r="C90" s="843"/>
      <c r="D90" s="843"/>
      <c r="E90" s="843"/>
      <c r="F90" s="843"/>
      <c r="G90" s="843"/>
      <c r="H90" s="843"/>
      <c r="I90" s="843"/>
      <c r="J90" s="840">
        <v>0</v>
      </c>
      <c r="K90" s="840"/>
      <c r="L90" s="840"/>
      <c r="M90" s="887"/>
      <c r="N90" s="888"/>
      <c r="O90" s="852">
        <f t="shared" si="12"/>
        <v>0</v>
      </c>
      <c r="P90" s="852"/>
      <c r="Q90" s="852"/>
      <c r="R90" s="304">
        <v>0</v>
      </c>
      <c r="T90" s="168"/>
      <c r="V90" s="843"/>
      <c r="W90" s="843"/>
      <c r="X90" s="843"/>
      <c r="Y90" s="843"/>
      <c r="Z90" s="843"/>
      <c r="AA90" s="843"/>
      <c r="AB90" s="843"/>
      <c r="AC90" s="843"/>
      <c r="AD90" s="843"/>
      <c r="AE90" s="840">
        <v>0</v>
      </c>
      <c r="AF90" s="840"/>
      <c r="AG90" s="840"/>
      <c r="AH90" s="840"/>
      <c r="AI90" s="840"/>
      <c r="AJ90" s="907">
        <f t="shared" si="13"/>
        <v>0</v>
      </c>
      <c r="AK90" s="907"/>
      <c r="AL90" s="907"/>
      <c r="AM90" s="304">
        <v>0</v>
      </c>
      <c r="AO90" s="168"/>
    </row>
    <row r="91" spans="1:41" s="107" customFormat="1" ht="15.6">
      <c r="A91" s="613" t="s">
        <v>28</v>
      </c>
      <c r="B91" s="613"/>
      <c r="C91" s="613"/>
      <c r="D91" s="613"/>
      <c r="E91" s="613"/>
      <c r="F91" s="613"/>
      <c r="G91" s="613"/>
      <c r="H91" s="613"/>
      <c r="I91" s="613"/>
      <c r="J91" s="868">
        <f>SUBTOTAL(9,J79:L90)</f>
        <v>0</v>
      </c>
      <c r="K91" s="868"/>
      <c r="L91" s="868"/>
      <c r="M91" s="889" t="s">
        <v>313</v>
      </c>
      <c r="N91" s="890"/>
      <c r="O91" s="891">
        <f>SUM(O79:Q90)</f>
        <v>0</v>
      </c>
      <c r="P91" s="892"/>
      <c r="Q91" s="893"/>
      <c r="R91" s="167">
        <f>SUM(R79:R90)</f>
        <v>0</v>
      </c>
      <c r="T91" s="168"/>
      <c r="V91" s="593" t="s">
        <v>28</v>
      </c>
      <c r="W91" s="593"/>
      <c r="X91" s="593"/>
      <c r="Y91" s="593"/>
      <c r="Z91" s="593"/>
      <c r="AA91" s="593"/>
      <c r="AB91" s="593"/>
      <c r="AC91" s="593"/>
      <c r="AD91" s="593"/>
      <c r="AE91" s="927">
        <f>SUBTOTAL(9,AE79:AG90)</f>
        <v>0</v>
      </c>
      <c r="AF91" s="927"/>
      <c r="AG91" s="927"/>
      <c r="AH91" s="928" t="s">
        <v>313</v>
      </c>
      <c r="AI91" s="929"/>
      <c r="AJ91" s="930">
        <f>SUM(AJ79:AL90)</f>
        <v>0</v>
      </c>
      <c r="AK91" s="931"/>
      <c r="AL91" s="932"/>
      <c r="AM91" s="230">
        <f>SUM(AM79:AM90)</f>
        <v>0</v>
      </c>
      <c r="AO91" s="168"/>
    </row>
    <row r="92" spans="1:41" s="107" customFormat="1" ht="36" customHeight="1">
      <c r="A92" s="867" t="s">
        <v>574</v>
      </c>
      <c r="B92" s="867"/>
      <c r="C92" s="867"/>
      <c r="D92" s="867"/>
      <c r="E92" s="867"/>
      <c r="F92" s="844" t="s">
        <v>441</v>
      </c>
      <c r="G92" s="844"/>
      <c r="H92" s="844" t="s">
        <v>442</v>
      </c>
      <c r="I92" s="844"/>
      <c r="J92" s="871" t="s">
        <v>445</v>
      </c>
      <c r="K92" s="871"/>
      <c r="L92" s="871"/>
      <c r="T92" s="168"/>
      <c r="V92" s="925" t="s">
        <v>574</v>
      </c>
      <c r="W92" s="925"/>
      <c r="X92" s="925"/>
      <c r="Y92" s="925"/>
      <c r="Z92" s="925"/>
      <c r="AA92" s="909" t="s">
        <v>441</v>
      </c>
      <c r="AB92" s="909"/>
      <c r="AC92" s="909" t="s">
        <v>442</v>
      </c>
      <c r="AD92" s="909"/>
      <c r="AE92" s="933" t="s">
        <v>445</v>
      </c>
      <c r="AF92" s="933"/>
      <c r="AG92" s="933"/>
      <c r="AO92" s="168"/>
    </row>
    <row r="93" spans="1:41" s="107" customFormat="1" ht="15.6">
      <c r="A93" s="843"/>
      <c r="B93" s="843"/>
      <c r="C93" s="843"/>
      <c r="D93" s="843"/>
      <c r="E93" s="843"/>
      <c r="F93" s="843"/>
      <c r="G93" s="843"/>
      <c r="H93" s="843"/>
      <c r="I93" s="843"/>
      <c r="J93" s="840">
        <v>0</v>
      </c>
      <c r="K93" s="840"/>
      <c r="L93" s="840"/>
      <c r="T93" s="168"/>
      <c r="V93" s="843"/>
      <c r="W93" s="843"/>
      <c r="X93" s="843"/>
      <c r="Y93" s="843"/>
      <c r="Z93" s="843"/>
      <c r="AA93" s="843"/>
      <c r="AB93" s="843"/>
      <c r="AC93" s="843"/>
      <c r="AD93" s="843"/>
      <c r="AE93" s="840">
        <v>0</v>
      </c>
      <c r="AF93" s="840"/>
      <c r="AG93" s="840"/>
      <c r="AO93" s="168"/>
    </row>
    <row r="94" spans="1:41" s="107" customFormat="1" ht="15.6">
      <c r="A94" s="843"/>
      <c r="B94" s="843"/>
      <c r="C94" s="843"/>
      <c r="D94" s="843"/>
      <c r="E94" s="843"/>
      <c r="F94" s="843"/>
      <c r="G94" s="843"/>
      <c r="H94" s="843"/>
      <c r="I94" s="843"/>
      <c r="J94" s="840">
        <v>0</v>
      </c>
      <c r="K94" s="840"/>
      <c r="L94" s="840"/>
      <c r="T94" s="168"/>
      <c r="V94" s="843"/>
      <c r="W94" s="843"/>
      <c r="X94" s="843"/>
      <c r="Y94" s="843"/>
      <c r="Z94" s="843"/>
      <c r="AA94" s="843"/>
      <c r="AB94" s="843"/>
      <c r="AC94" s="843"/>
      <c r="AD94" s="843"/>
      <c r="AE94" s="840">
        <v>0</v>
      </c>
      <c r="AF94" s="840"/>
      <c r="AG94" s="840"/>
      <c r="AO94" s="168"/>
    </row>
    <row r="95" spans="1:41" s="107" customFormat="1" ht="15.6">
      <c r="A95" s="843"/>
      <c r="B95" s="843"/>
      <c r="C95" s="843"/>
      <c r="D95" s="843"/>
      <c r="E95" s="843"/>
      <c r="F95" s="843"/>
      <c r="G95" s="843"/>
      <c r="H95" s="843"/>
      <c r="I95" s="843"/>
      <c r="J95" s="840">
        <v>0</v>
      </c>
      <c r="K95" s="840"/>
      <c r="L95" s="840"/>
      <c r="T95" s="168"/>
      <c r="V95" s="843"/>
      <c r="W95" s="843"/>
      <c r="X95" s="843"/>
      <c r="Y95" s="843"/>
      <c r="Z95" s="843"/>
      <c r="AA95" s="843"/>
      <c r="AB95" s="843"/>
      <c r="AC95" s="843"/>
      <c r="AD95" s="843"/>
      <c r="AE95" s="840">
        <v>0</v>
      </c>
      <c r="AF95" s="840"/>
      <c r="AG95" s="840"/>
      <c r="AO95" s="168"/>
    </row>
    <row r="96" spans="1:41" s="107" customFormat="1" ht="15.6">
      <c r="A96" s="843"/>
      <c r="B96" s="843"/>
      <c r="C96" s="843"/>
      <c r="D96" s="843"/>
      <c r="E96" s="843"/>
      <c r="F96" s="843"/>
      <c r="G96" s="843"/>
      <c r="H96" s="843"/>
      <c r="I96" s="843"/>
      <c r="J96" s="840">
        <v>0</v>
      </c>
      <c r="K96" s="840"/>
      <c r="L96" s="840"/>
      <c r="T96" s="168"/>
      <c r="V96" s="843"/>
      <c r="W96" s="843"/>
      <c r="X96" s="843"/>
      <c r="Y96" s="843"/>
      <c r="Z96" s="843"/>
      <c r="AA96" s="843"/>
      <c r="AB96" s="843"/>
      <c r="AC96" s="843"/>
      <c r="AD96" s="843"/>
      <c r="AE96" s="840">
        <v>0</v>
      </c>
      <c r="AF96" s="840"/>
      <c r="AG96" s="840"/>
      <c r="AO96" s="168"/>
    </row>
    <row r="97" spans="1:41" s="107" customFormat="1" ht="15.6">
      <c r="A97" s="613" t="s">
        <v>28</v>
      </c>
      <c r="B97" s="613"/>
      <c r="C97" s="613"/>
      <c r="D97" s="613"/>
      <c r="E97" s="613"/>
      <c r="F97" s="613"/>
      <c r="G97" s="613"/>
      <c r="H97" s="613"/>
      <c r="I97" s="613"/>
      <c r="J97" s="868">
        <f>SUBTOTAL(9,J92:L96)</f>
        <v>0</v>
      </c>
      <c r="K97" s="868"/>
      <c r="L97" s="868"/>
      <c r="T97" s="168"/>
      <c r="V97" s="593" t="s">
        <v>28</v>
      </c>
      <c r="W97" s="593"/>
      <c r="X97" s="593"/>
      <c r="Y97" s="593"/>
      <c r="Z97" s="593"/>
      <c r="AA97" s="593"/>
      <c r="AB97" s="593"/>
      <c r="AC97" s="593"/>
      <c r="AD97" s="593"/>
      <c r="AE97" s="927">
        <f>SUBTOTAL(9,AE92:AG96)</f>
        <v>0</v>
      </c>
      <c r="AF97" s="927"/>
      <c r="AG97" s="927"/>
      <c r="AO97" s="168"/>
    </row>
    <row r="98" spans="1:41" s="107" customFormat="1" ht="27" customHeight="1">
      <c r="A98" s="869" t="s">
        <v>443</v>
      </c>
      <c r="B98" s="870"/>
      <c r="C98" s="870"/>
      <c r="D98" s="870"/>
      <c r="E98" s="870"/>
      <c r="F98" s="870"/>
      <c r="G98" s="870"/>
      <c r="H98" s="870"/>
      <c r="I98" s="870"/>
      <c r="J98" s="871" t="s">
        <v>445</v>
      </c>
      <c r="K98" s="871"/>
      <c r="L98" s="871"/>
      <c r="T98" s="168"/>
      <c r="V98" s="934" t="s">
        <v>443</v>
      </c>
      <c r="W98" s="935"/>
      <c r="X98" s="935"/>
      <c r="Y98" s="935"/>
      <c r="Z98" s="935"/>
      <c r="AA98" s="935"/>
      <c r="AB98" s="935"/>
      <c r="AC98" s="935"/>
      <c r="AD98" s="935"/>
      <c r="AE98" s="933" t="s">
        <v>445</v>
      </c>
      <c r="AF98" s="933"/>
      <c r="AG98" s="933"/>
      <c r="AO98" s="168"/>
    </row>
    <row r="99" spans="1:41" s="107" customFormat="1" ht="15.6">
      <c r="A99" s="555"/>
      <c r="B99" s="880"/>
      <c r="C99" s="880"/>
      <c r="D99" s="880"/>
      <c r="E99" s="880"/>
      <c r="F99" s="880"/>
      <c r="G99" s="880"/>
      <c r="H99" s="880"/>
      <c r="I99" s="556"/>
      <c r="J99" s="840">
        <v>0</v>
      </c>
      <c r="K99" s="840"/>
      <c r="L99" s="840"/>
      <c r="T99" s="168"/>
      <c r="V99" s="555"/>
      <c r="W99" s="880"/>
      <c r="X99" s="880"/>
      <c r="Y99" s="880"/>
      <c r="Z99" s="880"/>
      <c r="AA99" s="880"/>
      <c r="AB99" s="880"/>
      <c r="AC99" s="880"/>
      <c r="AD99" s="556"/>
      <c r="AE99" s="840">
        <v>0</v>
      </c>
      <c r="AF99" s="840"/>
      <c r="AG99" s="840"/>
      <c r="AO99" s="168"/>
    </row>
    <row r="100" spans="1:41" s="107" customFormat="1" ht="15.6">
      <c r="A100" s="555"/>
      <c r="B100" s="880"/>
      <c r="C100" s="880"/>
      <c r="D100" s="880"/>
      <c r="E100" s="880"/>
      <c r="F100" s="880"/>
      <c r="G100" s="880"/>
      <c r="H100" s="880"/>
      <c r="I100" s="556"/>
      <c r="J100" s="840">
        <v>0</v>
      </c>
      <c r="K100" s="840"/>
      <c r="L100" s="840"/>
      <c r="T100" s="168"/>
      <c r="V100" s="555"/>
      <c r="W100" s="880"/>
      <c r="X100" s="880"/>
      <c r="Y100" s="880"/>
      <c r="Z100" s="880"/>
      <c r="AA100" s="880"/>
      <c r="AB100" s="880"/>
      <c r="AC100" s="880"/>
      <c r="AD100" s="556"/>
      <c r="AE100" s="840">
        <v>0</v>
      </c>
      <c r="AF100" s="840"/>
      <c r="AG100" s="840"/>
      <c r="AO100" s="168"/>
    </row>
    <row r="101" spans="1:41" s="107" customFormat="1" ht="15.6">
      <c r="A101" s="555"/>
      <c r="B101" s="880"/>
      <c r="C101" s="880"/>
      <c r="D101" s="880"/>
      <c r="E101" s="880"/>
      <c r="F101" s="880"/>
      <c r="G101" s="880"/>
      <c r="H101" s="880"/>
      <c r="I101" s="556"/>
      <c r="J101" s="840">
        <v>0</v>
      </c>
      <c r="K101" s="840"/>
      <c r="L101" s="840"/>
      <c r="T101" s="168"/>
      <c r="V101" s="555"/>
      <c r="W101" s="880"/>
      <c r="X101" s="880"/>
      <c r="Y101" s="880"/>
      <c r="Z101" s="880"/>
      <c r="AA101" s="880"/>
      <c r="AB101" s="880"/>
      <c r="AC101" s="880"/>
      <c r="AD101" s="556"/>
      <c r="AE101" s="840">
        <v>0</v>
      </c>
      <c r="AF101" s="840"/>
      <c r="AG101" s="840"/>
      <c r="AO101" s="168"/>
    </row>
    <row r="102" spans="1:41" s="107" customFormat="1" ht="15.6">
      <c r="A102" s="613" t="s">
        <v>28</v>
      </c>
      <c r="B102" s="613"/>
      <c r="C102" s="613"/>
      <c r="D102" s="613"/>
      <c r="E102" s="613"/>
      <c r="F102" s="613"/>
      <c r="G102" s="613"/>
      <c r="H102" s="613"/>
      <c r="I102" s="613"/>
      <c r="J102" s="868">
        <f>SUBTOTAL(9,J95:L101)</f>
        <v>0</v>
      </c>
      <c r="K102" s="868"/>
      <c r="L102" s="868"/>
      <c r="T102" s="168"/>
      <c r="V102" s="593" t="s">
        <v>28</v>
      </c>
      <c r="W102" s="593"/>
      <c r="X102" s="593"/>
      <c r="Y102" s="593"/>
      <c r="Z102" s="593"/>
      <c r="AA102" s="593"/>
      <c r="AB102" s="593"/>
      <c r="AC102" s="593"/>
      <c r="AD102" s="593"/>
      <c r="AE102" s="927">
        <f>SUBTOTAL(9,AE95:AG101)</f>
        <v>0</v>
      </c>
      <c r="AF102" s="927"/>
      <c r="AG102" s="927"/>
      <c r="AO102" s="168"/>
    </row>
    <row r="103" spans="1:41" s="107" customFormat="1" ht="15.6">
      <c r="A103" s="111"/>
      <c r="B103" s="111"/>
      <c r="C103" s="111"/>
      <c r="D103" s="111"/>
      <c r="E103" s="111"/>
      <c r="F103" s="111"/>
      <c r="G103" s="111"/>
      <c r="H103" s="111"/>
      <c r="I103" s="111"/>
      <c r="J103" s="122"/>
      <c r="K103" s="122"/>
      <c r="L103" s="122"/>
      <c r="T103" s="172"/>
      <c r="V103" s="111"/>
      <c r="W103" s="111"/>
      <c r="X103" s="111"/>
      <c r="Y103" s="111"/>
      <c r="Z103" s="111"/>
      <c r="AA103" s="111"/>
      <c r="AB103" s="111"/>
      <c r="AC103" s="111"/>
      <c r="AD103" s="111"/>
      <c r="AE103" s="122"/>
      <c r="AF103" s="122"/>
      <c r="AG103" s="122"/>
      <c r="AO103" s="172"/>
    </row>
    <row r="104" spans="1:41" s="107" customFormat="1" ht="33" customHeight="1">
      <c r="A104" s="882" t="s">
        <v>608</v>
      </c>
      <c r="B104" s="882"/>
      <c r="C104" s="479" t="s">
        <v>138</v>
      </c>
      <c r="D104" s="479"/>
      <c r="E104" s="479"/>
      <c r="F104" s="479" t="s">
        <v>139</v>
      </c>
      <c r="G104" s="479"/>
      <c r="H104" s="479"/>
      <c r="I104" s="583" t="s">
        <v>140</v>
      </c>
      <c r="J104" s="583"/>
      <c r="K104" s="583"/>
      <c r="L104" s="479" t="s">
        <v>141</v>
      </c>
      <c r="M104" s="479"/>
      <c r="N104" s="479"/>
      <c r="O104" s="844" t="s">
        <v>418</v>
      </c>
      <c r="P104" s="844"/>
      <c r="Q104" s="844"/>
      <c r="R104" s="132" t="s">
        <v>651</v>
      </c>
      <c r="T104" s="168"/>
      <c r="V104" s="936" t="s">
        <v>608</v>
      </c>
      <c r="W104" s="936"/>
      <c r="X104" s="478" t="s">
        <v>138</v>
      </c>
      <c r="Y104" s="478"/>
      <c r="Z104" s="478"/>
      <c r="AA104" s="478" t="s">
        <v>139</v>
      </c>
      <c r="AB104" s="478"/>
      <c r="AC104" s="478"/>
      <c r="AD104" s="653" t="s">
        <v>140</v>
      </c>
      <c r="AE104" s="653"/>
      <c r="AF104" s="653"/>
      <c r="AG104" s="478" t="s">
        <v>141</v>
      </c>
      <c r="AH104" s="478"/>
      <c r="AI104" s="478"/>
      <c r="AJ104" s="909" t="s">
        <v>418</v>
      </c>
      <c r="AK104" s="909"/>
      <c r="AL104" s="909"/>
      <c r="AM104" s="165" t="s">
        <v>651</v>
      </c>
      <c r="AO104" s="168"/>
    </row>
    <row r="105" spans="1:41" s="107" customFormat="1" ht="15.6">
      <c r="A105" s="882"/>
      <c r="B105" s="882"/>
      <c r="C105" s="479" t="s">
        <v>32</v>
      </c>
      <c r="D105" s="479"/>
      <c r="E105" s="479"/>
      <c r="F105" s="479" t="s">
        <v>33</v>
      </c>
      <c r="G105" s="479"/>
      <c r="H105" s="479"/>
      <c r="I105" s="479" t="s">
        <v>34</v>
      </c>
      <c r="J105" s="479"/>
      <c r="K105" s="479"/>
      <c r="L105" s="479" t="s">
        <v>143</v>
      </c>
      <c r="M105" s="479"/>
      <c r="N105" s="479"/>
      <c r="O105" s="479" t="s">
        <v>144</v>
      </c>
      <c r="P105" s="479"/>
      <c r="Q105" s="479"/>
      <c r="R105" s="132" t="s">
        <v>145</v>
      </c>
      <c r="T105" s="168"/>
      <c r="V105" s="936"/>
      <c r="W105" s="936"/>
      <c r="X105" s="478" t="s">
        <v>32</v>
      </c>
      <c r="Y105" s="478"/>
      <c r="Z105" s="478"/>
      <c r="AA105" s="478" t="s">
        <v>33</v>
      </c>
      <c r="AB105" s="478"/>
      <c r="AC105" s="478"/>
      <c r="AD105" s="478" t="s">
        <v>34</v>
      </c>
      <c r="AE105" s="478"/>
      <c r="AF105" s="478"/>
      <c r="AG105" s="478" t="s">
        <v>143</v>
      </c>
      <c r="AH105" s="478"/>
      <c r="AI105" s="478"/>
      <c r="AJ105" s="478" t="s">
        <v>144</v>
      </c>
      <c r="AK105" s="478"/>
      <c r="AL105" s="478"/>
      <c r="AM105" s="165" t="s">
        <v>145</v>
      </c>
      <c r="AO105" s="168"/>
    </row>
    <row r="106" spans="1:41" s="107" customFormat="1" ht="15.6">
      <c r="A106" s="879" t="s">
        <v>451</v>
      </c>
      <c r="B106" s="116" t="s">
        <v>146</v>
      </c>
      <c r="C106" s="609"/>
      <c r="D106" s="609"/>
      <c r="E106" s="609"/>
      <c r="F106" s="609"/>
      <c r="G106" s="609"/>
      <c r="H106" s="609"/>
      <c r="I106" s="609"/>
      <c r="J106" s="609"/>
      <c r="K106" s="609"/>
      <c r="L106" s="841">
        <f t="shared" ref="L106:L111" si="14">+F106*I106</f>
        <v>0</v>
      </c>
      <c r="M106" s="841"/>
      <c r="N106" s="841"/>
      <c r="O106" s="840">
        <v>0</v>
      </c>
      <c r="P106" s="840"/>
      <c r="Q106" s="840"/>
      <c r="R106" s="178">
        <f t="shared" ref="R106:R111" si="15">+L106*O106</f>
        <v>0</v>
      </c>
      <c r="T106" s="168"/>
      <c r="V106" s="938" t="s">
        <v>451</v>
      </c>
      <c r="W106" s="233" t="s">
        <v>146</v>
      </c>
      <c r="X106" s="609"/>
      <c r="Y106" s="609"/>
      <c r="Z106" s="609"/>
      <c r="AA106" s="609"/>
      <c r="AB106" s="609"/>
      <c r="AC106" s="609"/>
      <c r="AD106" s="609"/>
      <c r="AE106" s="609"/>
      <c r="AF106" s="609"/>
      <c r="AG106" s="920">
        <f t="shared" ref="AG106:AG111" si="16">+AA106*AD106</f>
        <v>0</v>
      </c>
      <c r="AH106" s="920"/>
      <c r="AI106" s="920"/>
      <c r="AJ106" s="840">
        <v>0</v>
      </c>
      <c r="AK106" s="840"/>
      <c r="AL106" s="840"/>
      <c r="AM106" s="239">
        <f t="shared" ref="AM106:AM111" si="17">+AG106*AJ106</f>
        <v>0</v>
      </c>
      <c r="AO106" s="168"/>
    </row>
    <row r="107" spans="1:41" s="107" customFormat="1" ht="15.6">
      <c r="A107" s="879"/>
      <c r="B107" s="116" t="s">
        <v>147</v>
      </c>
      <c r="C107" s="609"/>
      <c r="D107" s="609"/>
      <c r="E107" s="609"/>
      <c r="F107" s="609"/>
      <c r="G107" s="609"/>
      <c r="H107" s="609"/>
      <c r="I107" s="609"/>
      <c r="J107" s="609"/>
      <c r="K107" s="609"/>
      <c r="L107" s="841">
        <f t="shared" si="14"/>
        <v>0</v>
      </c>
      <c r="M107" s="841"/>
      <c r="N107" s="841"/>
      <c r="O107" s="840">
        <v>0</v>
      </c>
      <c r="P107" s="840"/>
      <c r="Q107" s="840"/>
      <c r="R107" s="178">
        <f t="shared" si="15"/>
        <v>0</v>
      </c>
      <c r="T107" s="168"/>
      <c r="V107" s="938"/>
      <c r="W107" s="233" t="s">
        <v>147</v>
      </c>
      <c r="X107" s="609"/>
      <c r="Y107" s="609"/>
      <c r="Z107" s="609"/>
      <c r="AA107" s="609"/>
      <c r="AB107" s="609"/>
      <c r="AC107" s="609"/>
      <c r="AD107" s="609"/>
      <c r="AE107" s="609"/>
      <c r="AF107" s="609"/>
      <c r="AG107" s="920">
        <f t="shared" si="16"/>
        <v>0</v>
      </c>
      <c r="AH107" s="920"/>
      <c r="AI107" s="920"/>
      <c r="AJ107" s="840">
        <v>0</v>
      </c>
      <c r="AK107" s="840"/>
      <c r="AL107" s="840"/>
      <c r="AM107" s="239">
        <f t="shared" si="17"/>
        <v>0</v>
      </c>
      <c r="AO107" s="168"/>
    </row>
    <row r="108" spans="1:41" s="107" customFormat="1" ht="15.6">
      <c r="A108" s="879"/>
      <c r="B108" s="116" t="s">
        <v>148</v>
      </c>
      <c r="C108" s="609"/>
      <c r="D108" s="609"/>
      <c r="E108" s="609"/>
      <c r="F108" s="609"/>
      <c r="G108" s="609"/>
      <c r="H108" s="609"/>
      <c r="I108" s="609"/>
      <c r="J108" s="609"/>
      <c r="K108" s="609"/>
      <c r="L108" s="841">
        <f t="shared" si="14"/>
        <v>0</v>
      </c>
      <c r="M108" s="841"/>
      <c r="N108" s="841"/>
      <c r="O108" s="840">
        <v>0</v>
      </c>
      <c r="P108" s="840"/>
      <c r="Q108" s="840"/>
      <c r="R108" s="178">
        <f t="shared" si="15"/>
        <v>0</v>
      </c>
      <c r="T108" s="168"/>
      <c r="V108" s="938"/>
      <c r="W108" s="233" t="s">
        <v>148</v>
      </c>
      <c r="X108" s="609"/>
      <c r="Y108" s="609"/>
      <c r="Z108" s="609"/>
      <c r="AA108" s="609"/>
      <c r="AB108" s="609"/>
      <c r="AC108" s="609"/>
      <c r="AD108" s="609"/>
      <c r="AE108" s="609"/>
      <c r="AF108" s="609"/>
      <c r="AG108" s="920">
        <f t="shared" si="16"/>
        <v>0</v>
      </c>
      <c r="AH108" s="920"/>
      <c r="AI108" s="920"/>
      <c r="AJ108" s="840">
        <v>0</v>
      </c>
      <c r="AK108" s="840"/>
      <c r="AL108" s="840"/>
      <c r="AM108" s="239">
        <f t="shared" si="17"/>
        <v>0</v>
      </c>
      <c r="AO108" s="168"/>
    </row>
    <row r="109" spans="1:41" s="107" customFormat="1" ht="15.6">
      <c r="A109" s="879"/>
      <c r="B109" s="116" t="s">
        <v>149</v>
      </c>
      <c r="C109" s="609"/>
      <c r="D109" s="609"/>
      <c r="E109" s="609"/>
      <c r="F109" s="609"/>
      <c r="G109" s="609"/>
      <c r="H109" s="609"/>
      <c r="I109" s="609"/>
      <c r="J109" s="609"/>
      <c r="K109" s="609"/>
      <c r="L109" s="841">
        <f t="shared" si="14"/>
        <v>0</v>
      </c>
      <c r="M109" s="841"/>
      <c r="N109" s="841"/>
      <c r="O109" s="840">
        <v>0</v>
      </c>
      <c r="P109" s="840"/>
      <c r="Q109" s="840"/>
      <c r="R109" s="178">
        <f t="shared" si="15"/>
        <v>0</v>
      </c>
      <c r="T109" s="168"/>
      <c r="V109" s="938"/>
      <c r="W109" s="233" t="s">
        <v>149</v>
      </c>
      <c r="X109" s="609"/>
      <c r="Y109" s="609"/>
      <c r="Z109" s="609"/>
      <c r="AA109" s="609"/>
      <c r="AB109" s="609"/>
      <c r="AC109" s="609"/>
      <c r="AD109" s="609"/>
      <c r="AE109" s="609"/>
      <c r="AF109" s="609"/>
      <c r="AG109" s="920">
        <f t="shared" si="16"/>
        <v>0</v>
      </c>
      <c r="AH109" s="920"/>
      <c r="AI109" s="920"/>
      <c r="AJ109" s="840">
        <v>0</v>
      </c>
      <c r="AK109" s="840"/>
      <c r="AL109" s="840"/>
      <c r="AM109" s="239">
        <f t="shared" si="17"/>
        <v>0</v>
      </c>
      <c r="AO109" s="168"/>
    </row>
    <row r="110" spans="1:41" s="107" customFormat="1" ht="14.25" customHeight="1">
      <c r="A110" s="879"/>
      <c r="B110" s="116" t="s">
        <v>150</v>
      </c>
      <c r="C110" s="609"/>
      <c r="D110" s="609"/>
      <c r="E110" s="609"/>
      <c r="F110" s="609"/>
      <c r="G110" s="609"/>
      <c r="H110" s="609"/>
      <c r="I110" s="609"/>
      <c r="J110" s="609"/>
      <c r="K110" s="609"/>
      <c r="L110" s="841">
        <f t="shared" si="14"/>
        <v>0</v>
      </c>
      <c r="M110" s="841"/>
      <c r="N110" s="841"/>
      <c r="O110" s="840">
        <v>0</v>
      </c>
      <c r="P110" s="840"/>
      <c r="Q110" s="840"/>
      <c r="R110" s="178">
        <f t="shared" si="15"/>
        <v>0</v>
      </c>
      <c r="T110" s="168"/>
      <c r="V110" s="938"/>
      <c r="W110" s="233" t="s">
        <v>150</v>
      </c>
      <c r="X110" s="609"/>
      <c r="Y110" s="609"/>
      <c r="Z110" s="609"/>
      <c r="AA110" s="609"/>
      <c r="AB110" s="609"/>
      <c r="AC110" s="609"/>
      <c r="AD110" s="609"/>
      <c r="AE110" s="609"/>
      <c r="AF110" s="609"/>
      <c r="AG110" s="920">
        <f t="shared" si="16"/>
        <v>0</v>
      </c>
      <c r="AH110" s="920"/>
      <c r="AI110" s="920"/>
      <c r="AJ110" s="840">
        <v>0</v>
      </c>
      <c r="AK110" s="840"/>
      <c r="AL110" s="840"/>
      <c r="AM110" s="239">
        <f t="shared" si="17"/>
        <v>0</v>
      </c>
      <c r="AO110" s="168"/>
    </row>
    <row r="111" spans="1:41" s="107" customFormat="1" ht="15.6">
      <c r="A111" s="879"/>
      <c r="B111" s="116" t="s">
        <v>500</v>
      </c>
      <c r="C111" s="609"/>
      <c r="D111" s="609"/>
      <c r="E111" s="609"/>
      <c r="F111" s="609"/>
      <c r="G111" s="609"/>
      <c r="H111" s="609"/>
      <c r="I111" s="609"/>
      <c r="J111" s="609"/>
      <c r="K111" s="609"/>
      <c r="L111" s="841">
        <f t="shared" si="14"/>
        <v>0</v>
      </c>
      <c r="M111" s="841"/>
      <c r="N111" s="841"/>
      <c r="O111" s="840">
        <v>0</v>
      </c>
      <c r="P111" s="840"/>
      <c r="Q111" s="840"/>
      <c r="R111" s="178">
        <f t="shared" si="15"/>
        <v>0</v>
      </c>
      <c r="T111" s="168"/>
      <c r="V111" s="938"/>
      <c r="W111" s="233" t="s">
        <v>500</v>
      </c>
      <c r="X111" s="609"/>
      <c r="Y111" s="609"/>
      <c r="Z111" s="609"/>
      <c r="AA111" s="609"/>
      <c r="AB111" s="609"/>
      <c r="AC111" s="609"/>
      <c r="AD111" s="609"/>
      <c r="AE111" s="609"/>
      <c r="AF111" s="609"/>
      <c r="AG111" s="920">
        <f t="shared" si="16"/>
        <v>0</v>
      </c>
      <c r="AH111" s="920"/>
      <c r="AI111" s="920"/>
      <c r="AJ111" s="840">
        <v>0</v>
      </c>
      <c r="AK111" s="840"/>
      <c r="AL111" s="840"/>
      <c r="AM111" s="239">
        <f t="shared" si="17"/>
        <v>0</v>
      </c>
      <c r="AO111" s="168"/>
    </row>
    <row r="112" spans="1:41" s="40" customFormat="1" ht="15.6">
      <c r="A112" s="879"/>
      <c r="B112" s="115" t="s">
        <v>151</v>
      </c>
      <c r="C112" s="873" t="s">
        <v>313</v>
      </c>
      <c r="D112" s="873"/>
      <c r="E112" s="873"/>
      <c r="F112" s="873">
        <f>SUM(F106:H111)</f>
        <v>0</v>
      </c>
      <c r="G112" s="873"/>
      <c r="H112" s="873"/>
      <c r="I112" s="873" t="s">
        <v>313</v>
      </c>
      <c r="J112" s="873"/>
      <c r="K112" s="873"/>
      <c r="L112" s="873">
        <f>SUM(L106:N111)</f>
        <v>0</v>
      </c>
      <c r="M112" s="873"/>
      <c r="N112" s="873"/>
      <c r="O112" s="873" t="s">
        <v>313</v>
      </c>
      <c r="P112" s="873"/>
      <c r="Q112" s="873"/>
      <c r="R112" s="190">
        <f>SUM(R106:R111)</f>
        <v>0</v>
      </c>
      <c r="S112" s="107"/>
      <c r="T112" s="176"/>
      <c r="V112" s="938"/>
      <c r="W112" s="234" t="s">
        <v>151</v>
      </c>
      <c r="X112" s="937" t="s">
        <v>313</v>
      </c>
      <c r="Y112" s="937"/>
      <c r="Z112" s="937"/>
      <c r="AA112" s="937">
        <f>SUM(AA106:AC111)</f>
        <v>0</v>
      </c>
      <c r="AB112" s="937"/>
      <c r="AC112" s="937"/>
      <c r="AD112" s="937" t="s">
        <v>313</v>
      </c>
      <c r="AE112" s="937"/>
      <c r="AF112" s="937"/>
      <c r="AG112" s="937">
        <f>SUM(AG106:AI111)</f>
        <v>0</v>
      </c>
      <c r="AH112" s="937"/>
      <c r="AI112" s="937"/>
      <c r="AJ112" s="937" t="s">
        <v>313</v>
      </c>
      <c r="AK112" s="937"/>
      <c r="AL112" s="937"/>
      <c r="AM112" s="238">
        <f>SUM(AM106:AM111)</f>
        <v>0</v>
      </c>
      <c r="AN112" s="107"/>
      <c r="AO112" s="176"/>
    </row>
    <row r="113" spans="1:41" s="107" customFormat="1" ht="15.6">
      <c r="A113" s="879" t="s">
        <v>452</v>
      </c>
      <c r="B113" s="116" t="s">
        <v>448</v>
      </c>
      <c r="C113" s="609"/>
      <c r="D113" s="609"/>
      <c r="E113" s="609"/>
      <c r="F113" s="609"/>
      <c r="G113" s="609"/>
      <c r="H113" s="609"/>
      <c r="I113" s="609"/>
      <c r="J113" s="609"/>
      <c r="K113" s="609"/>
      <c r="L113" s="841">
        <f t="shared" ref="L113:L118" si="18">+F113*I113</f>
        <v>0</v>
      </c>
      <c r="M113" s="841"/>
      <c r="N113" s="841"/>
      <c r="O113" s="840">
        <v>0</v>
      </c>
      <c r="P113" s="840"/>
      <c r="Q113" s="840"/>
      <c r="R113" s="178">
        <f t="shared" ref="R113:R118" si="19">+L113*O113</f>
        <v>0</v>
      </c>
      <c r="T113" s="168"/>
      <c r="V113" s="938" t="s">
        <v>452</v>
      </c>
      <c r="W113" s="233" t="s">
        <v>448</v>
      </c>
      <c r="X113" s="609"/>
      <c r="Y113" s="609"/>
      <c r="Z113" s="609"/>
      <c r="AA113" s="609"/>
      <c r="AB113" s="609"/>
      <c r="AC113" s="609"/>
      <c r="AD113" s="609"/>
      <c r="AE113" s="609"/>
      <c r="AF113" s="609"/>
      <c r="AG113" s="920">
        <f t="shared" ref="AG113:AG118" si="20">+AA113*AD113</f>
        <v>0</v>
      </c>
      <c r="AH113" s="920"/>
      <c r="AI113" s="920"/>
      <c r="AJ113" s="840">
        <v>0</v>
      </c>
      <c r="AK113" s="840"/>
      <c r="AL113" s="840"/>
      <c r="AM113" s="239">
        <f t="shared" ref="AM113:AM118" si="21">+AG113*AJ113</f>
        <v>0</v>
      </c>
      <c r="AO113" s="168"/>
    </row>
    <row r="114" spans="1:41" s="107" customFormat="1" ht="15.6">
      <c r="A114" s="879"/>
      <c r="B114" s="116" t="s">
        <v>147</v>
      </c>
      <c r="C114" s="609"/>
      <c r="D114" s="609"/>
      <c r="E114" s="609"/>
      <c r="F114" s="609"/>
      <c r="G114" s="609"/>
      <c r="H114" s="609"/>
      <c r="I114" s="609"/>
      <c r="J114" s="609"/>
      <c r="K114" s="609"/>
      <c r="L114" s="841">
        <f t="shared" si="18"/>
        <v>0</v>
      </c>
      <c r="M114" s="841"/>
      <c r="N114" s="841"/>
      <c r="O114" s="840">
        <v>0</v>
      </c>
      <c r="P114" s="840"/>
      <c r="Q114" s="840"/>
      <c r="R114" s="178">
        <f t="shared" si="19"/>
        <v>0</v>
      </c>
      <c r="T114" s="168"/>
      <c r="V114" s="938"/>
      <c r="W114" s="233" t="s">
        <v>147</v>
      </c>
      <c r="X114" s="609"/>
      <c r="Y114" s="609"/>
      <c r="Z114" s="609"/>
      <c r="AA114" s="609"/>
      <c r="AB114" s="609"/>
      <c r="AC114" s="609"/>
      <c r="AD114" s="609"/>
      <c r="AE114" s="609"/>
      <c r="AF114" s="609"/>
      <c r="AG114" s="920">
        <f t="shared" si="20"/>
        <v>0</v>
      </c>
      <c r="AH114" s="920"/>
      <c r="AI114" s="920"/>
      <c r="AJ114" s="840">
        <v>0</v>
      </c>
      <c r="AK114" s="840"/>
      <c r="AL114" s="840"/>
      <c r="AM114" s="239">
        <f t="shared" si="21"/>
        <v>0</v>
      </c>
      <c r="AO114" s="168"/>
    </row>
    <row r="115" spans="1:41" s="107" customFormat="1" ht="15.6">
      <c r="A115" s="879"/>
      <c r="B115" s="116" t="s">
        <v>148</v>
      </c>
      <c r="C115" s="609"/>
      <c r="D115" s="609"/>
      <c r="E115" s="609"/>
      <c r="F115" s="609"/>
      <c r="G115" s="609"/>
      <c r="H115" s="609"/>
      <c r="I115" s="609"/>
      <c r="J115" s="609"/>
      <c r="K115" s="609"/>
      <c r="L115" s="841">
        <f t="shared" si="18"/>
        <v>0</v>
      </c>
      <c r="M115" s="841"/>
      <c r="N115" s="841"/>
      <c r="O115" s="840">
        <v>0</v>
      </c>
      <c r="P115" s="840"/>
      <c r="Q115" s="840"/>
      <c r="R115" s="178">
        <f t="shared" si="19"/>
        <v>0</v>
      </c>
      <c r="T115" s="168"/>
      <c r="V115" s="938"/>
      <c r="W115" s="233" t="s">
        <v>148</v>
      </c>
      <c r="X115" s="609"/>
      <c r="Y115" s="609"/>
      <c r="Z115" s="609"/>
      <c r="AA115" s="609"/>
      <c r="AB115" s="609"/>
      <c r="AC115" s="609"/>
      <c r="AD115" s="609"/>
      <c r="AE115" s="609"/>
      <c r="AF115" s="609"/>
      <c r="AG115" s="920">
        <f t="shared" si="20"/>
        <v>0</v>
      </c>
      <c r="AH115" s="920"/>
      <c r="AI115" s="920"/>
      <c r="AJ115" s="840">
        <v>0</v>
      </c>
      <c r="AK115" s="840"/>
      <c r="AL115" s="840"/>
      <c r="AM115" s="239">
        <f t="shared" si="21"/>
        <v>0</v>
      </c>
      <c r="AO115" s="168"/>
    </row>
    <row r="116" spans="1:41" s="107" customFormat="1" ht="15.6">
      <c r="A116" s="879"/>
      <c r="B116" s="116" t="s">
        <v>149</v>
      </c>
      <c r="C116" s="609"/>
      <c r="D116" s="609"/>
      <c r="E116" s="609"/>
      <c r="F116" s="609"/>
      <c r="G116" s="609"/>
      <c r="H116" s="609"/>
      <c r="I116" s="609"/>
      <c r="J116" s="609"/>
      <c r="K116" s="609"/>
      <c r="L116" s="841">
        <f t="shared" si="18"/>
        <v>0</v>
      </c>
      <c r="M116" s="841"/>
      <c r="N116" s="841"/>
      <c r="O116" s="840">
        <v>0</v>
      </c>
      <c r="P116" s="840"/>
      <c r="Q116" s="840"/>
      <c r="R116" s="178">
        <f t="shared" si="19"/>
        <v>0</v>
      </c>
      <c r="T116" s="168"/>
      <c r="V116" s="938"/>
      <c r="W116" s="233" t="s">
        <v>149</v>
      </c>
      <c r="X116" s="609"/>
      <c r="Y116" s="609"/>
      <c r="Z116" s="609"/>
      <c r="AA116" s="609"/>
      <c r="AB116" s="609"/>
      <c r="AC116" s="609"/>
      <c r="AD116" s="609"/>
      <c r="AE116" s="609"/>
      <c r="AF116" s="609"/>
      <c r="AG116" s="920">
        <f t="shared" si="20"/>
        <v>0</v>
      </c>
      <c r="AH116" s="920"/>
      <c r="AI116" s="920"/>
      <c r="AJ116" s="840">
        <v>0</v>
      </c>
      <c r="AK116" s="840"/>
      <c r="AL116" s="840"/>
      <c r="AM116" s="239">
        <f t="shared" si="21"/>
        <v>0</v>
      </c>
      <c r="AO116" s="168"/>
    </row>
    <row r="117" spans="1:41" s="107" customFormat="1" ht="15.6">
      <c r="A117" s="879"/>
      <c r="B117" s="116" t="s">
        <v>150</v>
      </c>
      <c r="C117" s="609"/>
      <c r="D117" s="609"/>
      <c r="E117" s="609"/>
      <c r="F117" s="609"/>
      <c r="G117" s="609"/>
      <c r="H117" s="609"/>
      <c r="I117" s="609"/>
      <c r="J117" s="609"/>
      <c r="K117" s="609"/>
      <c r="L117" s="841">
        <f t="shared" si="18"/>
        <v>0</v>
      </c>
      <c r="M117" s="841"/>
      <c r="N117" s="841"/>
      <c r="O117" s="840">
        <v>0</v>
      </c>
      <c r="P117" s="840"/>
      <c r="Q117" s="840"/>
      <c r="R117" s="178">
        <f t="shared" si="19"/>
        <v>0</v>
      </c>
      <c r="T117" s="168"/>
      <c r="V117" s="938"/>
      <c r="W117" s="233" t="s">
        <v>150</v>
      </c>
      <c r="X117" s="609"/>
      <c r="Y117" s="609"/>
      <c r="Z117" s="609"/>
      <c r="AA117" s="609"/>
      <c r="AB117" s="609"/>
      <c r="AC117" s="609"/>
      <c r="AD117" s="609"/>
      <c r="AE117" s="609"/>
      <c r="AF117" s="609"/>
      <c r="AG117" s="920">
        <f t="shared" si="20"/>
        <v>0</v>
      </c>
      <c r="AH117" s="920"/>
      <c r="AI117" s="920"/>
      <c r="AJ117" s="840">
        <v>0</v>
      </c>
      <c r="AK117" s="840"/>
      <c r="AL117" s="840"/>
      <c r="AM117" s="239">
        <f t="shared" si="21"/>
        <v>0</v>
      </c>
      <c r="AO117" s="168"/>
    </row>
    <row r="118" spans="1:41" s="107" customFormat="1" ht="15.6">
      <c r="A118" s="879"/>
      <c r="B118" s="116" t="s">
        <v>501</v>
      </c>
      <c r="C118" s="609"/>
      <c r="D118" s="609"/>
      <c r="E118" s="609"/>
      <c r="F118" s="609"/>
      <c r="G118" s="609"/>
      <c r="H118" s="609"/>
      <c r="I118" s="609"/>
      <c r="J118" s="609"/>
      <c r="K118" s="609"/>
      <c r="L118" s="841">
        <f t="shared" si="18"/>
        <v>0</v>
      </c>
      <c r="M118" s="841"/>
      <c r="N118" s="841"/>
      <c r="O118" s="840">
        <v>0</v>
      </c>
      <c r="P118" s="840"/>
      <c r="Q118" s="840"/>
      <c r="R118" s="178">
        <f t="shared" si="19"/>
        <v>0</v>
      </c>
      <c r="T118" s="168"/>
      <c r="V118" s="938"/>
      <c r="W118" s="233" t="s">
        <v>501</v>
      </c>
      <c r="X118" s="609"/>
      <c r="Y118" s="609"/>
      <c r="Z118" s="609"/>
      <c r="AA118" s="609"/>
      <c r="AB118" s="609"/>
      <c r="AC118" s="609"/>
      <c r="AD118" s="609"/>
      <c r="AE118" s="609"/>
      <c r="AF118" s="609"/>
      <c r="AG118" s="920">
        <f t="shared" si="20"/>
        <v>0</v>
      </c>
      <c r="AH118" s="920"/>
      <c r="AI118" s="920"/>
      <c r="AJ118" s="840">
        <v>0</v>
      </c>
      <c r="AK118" s="840"/>
      <c r="AL118" s="840"/>
      <c r="AM118" s="239">
        <f t="shared" si="21"/>
        <v>0</v>
      </c>
      <c r="AO118" s="168"/>
    </row>
    <row r="119" spans="1:41" s="40" customFormat="1" ht="15.6">
      <c r="A119" s="879"/>
      <c r="B119" s="115" t="s">
        <v>498</v>
      </c>
      <c r="C119" s="873" t="s">
        <v>313</v>
      </c>
      <c r="D119" s="873"/>
      <c r="E119" s="873"/>
      <c r="F119" s="873">
        <f>SUM(F113:H118)</f>
        <v>0</v>
      </c>
      <c r="G119" s="873"/>
      <c r="H119" s="873"/>
      <c r="I119" s="873" t="s">
        <v>313</v>
      </c>
      <c r="J119" s="873"/>
      <c r="K119" s="873"/>
      <c r="L119" s="873">
        <f>SUM(L113:N118)</f>
        <v>0</v>
      </c>
      <c r="M119" s="873"/>
      <c r="N119" s="873"/>
      <c r="O119" s="873" t="s">
        <v>313</v>
      </c>
      <c r="P119" s="873"/>
      <c r="Q119" s="873"/>
      <c r="R119" s="190">
        <f>SUM(R113:R118)</f>
        <v>0</v>
      </c>
      <c r="S119" s="107"/>
      <c r="T119" s="176"/>
      <c r="V119" s="938"/>
      <c r="W119" s="234" t="s">
        <v>498</v>
      </c>
      <c r="X119" s="937" t="s">
        <v>313</v>
      </c>
      <c r="Y119" s="937"/>
      <c r="Z119" s="937"/>
      <c r="AA119" s="937">
        <f>SUM(AA113:AC118)</f>
        <v>0</v>
      </c>
      <c r="AB119" s="937"/>
      <c r="AC119" s="937"/>
      <c r="AD119" s="937" t="s">
        <v>313</v>
      </c>
      <c r="AE119" s="937"/>
      <c r="AF119" s="937"/>
      <c r="AG119" s="937">
        <f>SUM(AG113:AI118)</f>
        <v>0</v>
      </c>
      <c r="AH119" s="937"/>
      <c r="AI119" s="937"/>
      <c r="AJ119" s="937" t="s">
        <v>313</v>
      </c>
      <c r="AK119" s="937"/>
      <c r="AL119" s="937"/>
      <c r="AM119" s="238">
        <f>SUM(AM113:AM118)</f>
        <v>0</v>
      </c>
      <c r="AN119" s="107"/>
      <c r="AO119" s="176"/>
    </row>
    <row r="120" spans="1:41" s="107" customFormat="1" ht="15.6">
      <c r="A120" s="879" t="s">
        <v>453</v>
      </c>
      <c r="B120" s="114" t="s">
        <v>152</v>
      </c>
      <c r="C120" s="607"/>
      <c r="D120" s="839"/>
      <c r="E120" s="608"/>
      <c r="F120" s="607"/>
      <c r="G120" s="839"/>
      <c r="H120" s="608"/>
      <c r="I120" s="607"/>
      <c r="J120" s="839"/>
      <c r="K120" s="608"/>
      <c r="L120" s="841">
        <f>+F120*I120</f>
        <v>0</v>
      </c>
      <c r="M120" s="841"/>
      <c r="N120" s="841"/>
      <c r="O120" s="840">
        <v>0</v>
      </c>
      <c r="P120" s="840"/>
      <c r="Q120" s="840"/>
      <c r="R120" s="178">
        <f>+L120*O120</f>
        <v>0</v>
      </c>
      <c r="T120" s="168"/>
      <c r="V120" s="938" t="s">
        <v>453</v>
      </c>
      <c r="W120" s="235" t="s">
        <v>152</v>
      </c>
      <c r="X120" s="607"/>
      <c r="Y120" s="839"/>
      <c r="Z120" s="608"/>
      <c r="AA120" s="607"/>
      <c r="AB120" s="839"/>
      <c r="AC120" s="608"/>
      <c r="AD120" s="607"/>
      <c r="AE120" s="839"/>
      <c r="AF120" s="608"/>
      <c r="AG120" s="920">
        <f>+AA120*AD120</f>
        <v>0</v>
      </c>
      <c r="AH120" s="920"/>
      <c r="AI120" s="920"/>
      <c r="AJ120" s="840">
        <v>0</v>
      </c>
      <c r="AK120" s="840"/>
      <c r="AL120" s="840"/>
      <c r="AM120" s="239">
        <f>+AG120*AJ120</f>
        <v>0</v>
      </c>
      <c r="AO120" s="168"/>
    </row>
    <row r="121" spans="1:41" s="107" customFormat="1" ht="15.6">
      <c r="A121" s="879"/>
      <c r="B121" s="114" t="s">
        <v>502</v>
      </c>
      <c r="C121" s="607"/>
      <c r="D121" s="839"/>
      <c r="E121" s="608"/>
      <c r="F121" s="607"/>
      <c r="G121" s="839"/>
      <c r="H121" s="608"/>
      <c r="I121" s="607"/>
      <c r="J121" s="839"/>
      <c r="K121" s="608"/>
      <c r="L121" s="841">
        <f>+F121*I121</f>
        <v>0</v>
      </c>
      <c r="M121" s="841"/>
      <c r="N121" s="841"/>
      <c r="O121" s="840">
        <v>0</v>
      </c>
      <c r="P121" s="840"/>
      <c r="Q121" s="840"/>
      <c r="R121" s="178">
        <f>+L121*O121</f>
        <v>0</v>
      </c>
      <c r="T121" s="168"/>
      <c r="V121" s="938"/>
      <c r="W121" s="235" t="s">
        <v>502</v>
      </c>
      <c r="X121" s="607"/>
      <c r="Y121" s="839"/>
      <c r="Z121" s="608"/>
      <c r="AA121" s="607"/>
      <c r="AB121" s="839"/>
      <c r="AC121" s="608"/>
      <c r="AD121" s="607"/>
      <c r="AE121" s="839"/>
      <c r="AF121" s="608"/>
      <c r="AG121" s="920">
        <f>+AA121*AD121</f>
        <v>0</v>
      </c>
      <c r="AH121" s="920"/>
      <c r="AI121" s="920"/>
      <c r="AJ121" s="840">
        <v>0</v>
      </c>
      <c r="AK121" s="840"/>
      <c r="AL121" s="840"/>
      <c r="AM121" s="239">
        <f>+AG121*AJ121</f>
        <v>0</v>
      </c>
      <c r="AO121" s="168"/>
    </row>
    <row r="122" spans="1:41" s="40" customFormat="1" ht="15.6">
      <c r="A122" s="879"/>
      <c r="B122" s="175" t="s">
        <v>153</v>
      </c>
      <c r="C122" s="836" t="s">
        <v>313</v>
      </c>
      <c r="D122" s="837"/>
      <c r="E122" s="838"/>
      <c r="F122" s="836">
        <f>SUM(F120:H121)</f>
        <v>0</v>
      </c>
      <c r="G122" s="837"/>
      <c r="H122" s="838"/>
      <c r="I122" s="836" t="s">
        <v>313</v>
      </c>
      <c r="J122" s="837"/>
      <c r="K122" s="838"/>
      <c r="L122" s="836">
        <f>SUM(L120:N121)</f>
        <v>0</v>
      </c>
      <c r="M122" s="837"/>
      <c r="N122" s="838"/>
      <c r="O122" s="836" t="s">
        <v>313</v>
      </c>
      <c r="P122" s="837"/>
      <c r="Q122" s="838"/>
      <c r="R122" s="178">
        <f>SUM(R120:R121)</f>
        <v>0</v>
      </c>
      <c r="S122" s="107"/>
      <c r="T122" s="176"/>
      <c r="V122" s="938"/>
      <c r="W122" s="236" t="s">
        <v>153</v>
      </c>
      <c r="X122" s="939" t="s">
        <v>313</v>
      </c>
      <c r="Y122" s="940"/>
      <c r="Z122" s="941"/>
      <c r="AA122" s="939">
        <f>SUM(AA120:AC121)</f>
        <v>0</v>
      </c>
      <c r="AB122" s="940"/>
      <c r="AC122" s="941"/>
      <c r="AD122" s="939" t="s">
        <v>313</v>
      </c>
      <c r="AE122" s="940"/>
      <c r="AF122" s="941"/>
      <c r="AG122" s="939">
        <f>SUM(AG120:AI121)</f>
        <v>0</v>
      </c>
      <c r="AH122" s="940"/>
      <c r="AI122" s="941"/>
      <c r="AJ122" s="939" t="s">
        <v>313</v>
      </c>
      <c r="AK122" s="940"/>
      <c r="AL122" s="941"/>
      <c r="AM122" s="239">
        <f>SUM(AM120:AM121)</f>
        <v>0</v>
      </c>
      <c r="AN122" s="107"/>
      <c r="AO122" s="176"/>
    </row>
    <row r="123" spans="1:41" s="107" customFormat="1" ht="15.6">
      <c r="A123" s="874" t="s">
        <v>454</v>
      </c>
      <c r="B123" s="114" t="s">
        <v>154</v>
      </c>
      <c r="C123" s="607"/>
      <c r="D123" s="839"/>
      <c r="E123" s="608"/>
      <c r="F123" s="607"/>
      <c r="G123" s="839"/>
      <c r="H123" s="608"/>
      <c r="I123" s="607"/>
      <c r="J123" s="839"/>
      <c r="K123" s="608"/>
      <c r="L123" s="841">
        <f>+F123*I123</f>
        <v>0</v>
      </c>
      <c r="M123" s="841"/>
      <c r="N123" s="841"/>
      <c r="O123" s="840">
        <v>0</v>
      </c>
      <c r="P123" s="840"/>
      <c r="Q123" s="840"/>
      <c r="R123" s="178">
        <f>+L123*O123</f>
        <v>0</v>
      </c>
      <c r="T123" s="168"/>
      <c r="V123" s="942" t="s">
        <v>454</v>
      </c>
      <c r="W123" s="235" t="s">
        <v>154</v>
      </c>
      <c r="X123" s="607"/>
      <c r="Y123" s="839"/>
      <c r="Z123" s="608"/>
      <c r="AA123" s="607"/>
      <c r="AB123" s="839"/>
      <c r="AC123" s="608"/>
      <c r="AD123" s="607"/>
      <c r="AE123" s="839"/>
      <c r="AF123" s="608"/>
      <c r="AG123" s="920">
        <f>+AA123*AD123</f>
        <v>0</v>
      </c>
      <c r="AH123" s="920"/>
      <c r="AI123" s="920"/>
      <c r="AJ123" s="840">
        <v>0</v>
      </c>
      <c r="AK123" s="840"/>
      <c r="AL123" s="840"/>
      <c r="AM123" s="239">
        <f>+AG123*AJ123</f>
        <v>0</v>
      </c>
      <c r="AO123" s="168"/>
    </row>
    <row r="124" spans="1:41" s="107" customFormat="1" ht="15.6">
      <c r="A124" s="875"/>
      <c r="B124" s="114" t="s">
        <v>503</v>
      </c>
      <c r="C124" s="607"/>
      <c r="D124" s="839"/>
      <c r="E124" s="608"/>
      <c r="F124" s="607"/>
      <c r="G124" s="839"/>
      <c r="H124" s="608"/>
      <c r="I124" s="607"/>
      <c r="J124" s="839"/>
      <c r="K124" s="608"/>
      <c r="L124" s="841">
        <f>+F124*I124</f>
        <v>0</v>
      </c>
      <c r="M124" s="841"/>
      <c r="N124" s="841"/>
      <c r="O124" s="840">
        <v>0</v>
      </c>
      <c r="P124" s="840"/>
      <c r="Q124" s="840"/>
      <c r="R124" s="178">
        <f>+L124*O124</f>
        <v>0</v>
      </c>
      <c r="T124" s="168"/>
      <c r="V124" s="943"/>
      <c r="W124" s="235" t="s">
        <v>503</v>
      </c>
      <c r="X124" s="607"/>
      <c r="Y124" s="839"/>
      <c r="Z124" s="608"/>
      <c r="AA124" s="607"/>
      <c r="AB124" s="839"/>
      <c r="AC124" s="608"/>
      <c r="AD124" s="607"/>
      <c r="AE124" s="839"/>
      <c r="AF124" s="608"/>
      <c r="AG124" s="920">
        <f>+AA124*AD124</f>
        <v>0</v>
      </c>
      <c r="AH124" s="920"/>
      <c r="AI124" s="920"/>
      <c r="AJ124" s="840">
        <v>0</v>
      </c>
      <c r="AK124" s="840"/>
      <c r="AL124" s="840"/>
      <c r="AM124" s="239">
        <f>+AG124*AJ124</f>
        <v>0</v>
      </c>
      <c r="AO124" s="168"/>
    </row>
    <row r="125" spans="1:41" s="40" customFormat="1" ht="15.6">
      <c r="A125" s="875"/>
      <c r="B125" s="175" t="s">
        <v>155</v>
      </c>
      <c r="C125" s="836" t="s">
        <v>313</v>
      </c>
      <c r="D125" s="837"/>
      <c r="E125" s="838"/>
      <c r="F125" s="836">
        <f>SUM(F123:H124)</f>
        <v>0</v>
      </c>
      <c r="G125" s="837"/>
      <c r="H125" s="838"/>
      <c r="I125" s="836" t="s">
        <v>313</v>
      </c>
      <c r="J125" s="837"/>
      <c r="K125" s="838"/>
      <c r="L125" s="836">
        <f>SUM(L123:N124)</f>
        <v>0</v>
      </c>
      <c r="M125" s="837"/>
      <c r="N125" s="838"/>
      <c r="O125" s="836" t="s">
        <v>313</v>
      </c>
      <c r="P125" s="837"/>
      <c r="Q125" s="838"/>
      <c r="R125" s="178">
        <f>SUM(R123:R124)</f>
        <v>0</v>
      </c>
      <c r="S125" s="107"/>
      <c r="T125" s="176"/>
      <c r="V125" s="943"/>
      <c r="W125" s="236" t="s">
        <v>155</v>
      </c>
      <c r="X125" s="939" t="s">
        <v>313</v>
      </c>
      <c r="Y125" s="940"/>
      <c r="Z125" s="941"/>
      <c r="AA125" s="939">
        <f>SUM(AA123:AC124)</f>
        <v>0</v>
      </c>
      <c r="AB125" s="940"/>
      <c r="AC125" s="941"/>
      <c r="AD125" s="939" t="s">
        <v>313</v>
      </c>
      <c r="AE125" s="940"/>
      <c r="AF125" s="941"/>
      <c r="AG125" s="939">
        <f>SUM(AG123:AI124)</f>
        <v>0</v>
      </c>
      <c r="AH125" s="940"/>
      <c r="AI125" s="941"/>
      <c r="AJ125" s="939" t="s">
        <v>313</v>
      </c>
      <c r="AK125" s="940"/>
      <c r="AL125" s="941"/>
      <c r="AM125" s="239">
        <f>SUM(AM123:AM124)</f>
        <v>0</v>
      </c>
      <c r="AN125" s="107"/>
      <c r="AO125" s="176"/>
    </row>
    <row r="126" spans="1:41" s="107" customFormat="1" ht="15.6">
      <c r="A126" s="879" t="s">
        <v>455</v>
      </c>
      <c r="B126" s="114" t="s">
        <v>156</v>
      </c>
      <c r="C126" s="609"/>
      <c r="D126" s="609"/>
      <c r="E126" s="609"/>
      <c r="F126" s="609"/>
      <c r="G126" s="609"/>
      <c r="H126" s="609"/>
      <c r="I126" s="609"/>
      <c r="J126" s="609"/>
      <c r="K126" s="609"/>
      <c r="L126" s="841">
        <f t="shared" ref="L126:L132" si="22">+F126*I126</f>
        <v>0</v>
      </c>
      <c r="M126" s="841"/>
      <c r="N126" s="841"/>
      <c r="O126" s="840">
        <v>0</v>
      </c>
      <c r="P126" s="840"/>
      <c r="Q126" s="840"/>
      <c r="R126" s="178">
        <f t="shared" ref="R126:R132" si="23">+L126*O126</f>
        <v>0</v>
      </c>
      <c r="T126" s="168"/>
      <c r="V126" s="938" t="s">
        <v>455</v>
      </c>
      <c r="W126" s="235" t="s">
        <v>156</v>
      </c>
      <c r="X126" s="609"/>
      <c r="Y126" s="609"/>
      <c r="Z126" s="609"/>
      <c r="AA126" s="609"/>
      <c r="AB126" s="609"/>
      <c r="AC126" s="609"/>
      <c r="AD126" s="609"/>
      <c r="AE126" s="609"/>
      <c r="AF126" s="609"/>
      <c r="AG126" s="920">
        <f t="shared" ref="AG126:AG132" si="24">+AA126*AD126</f>
        <v>0</v>
      </c>
      <c r="AH126" s="920"/>
      <c r="AI126" s="920"/>
      <c r="AJ126" s="840">
        <v>0</v>
      </c>
      <c r="AK126" s="840"/>
      <c r="AL126" s="840"/>
      <c r="AM126" s="239">
        <f t="shared" ref="AM126:AM132" si="25">+AG126*AJ126</f>
        <v>0</v>
      </c>
      <c r="AO126" s="168"/>
    </row>
    <row r="127" spans="1:41" s="107" customFormat="1" ht="15.6">
      <c r="A127" s="879"/>
      <c r="B127" s="114" t="s">
        <v>157</v>
      </c>
      <c r="C127" s="609"/>
      <c r="D127" s="609"/>
      <c r="E127" s="609"/>
      <c r="F127" s="609"/>
      <c r="G127" s="609"/>
      <c r="H127" s="609"/>
      <c r="I127" s="609"/>
      <c r="J127" s="609"/>
      <c r="K127" s="609"/>
      <c r="L127" s="841">
        <f t="shared" si="22"/>
        <v>0</v>
      </c>
      <c r="M127" s="841"/>
      <c r="N127" s="841"/>
      <c r="O127" s="840">
        <v>0</v>
      </c>
      <c r="P127" s="840"/>
      <c r="Q127" s="840"/>
      <c r="R127" s="178">
        <f t="shared" si="23"/>
        <v>0</v>
      </c>
      <c r="T127" s="168"/>
      <c r="V127" s="938"/>
      <c r="W127" s="235" t="s">
        <v>157</v>
      </c>
      <c r="X127" s="609"/>
      <c r="Y127" s="609"/>
      <c r="Z127" s="609"/>
      <c r="AA127" s="609"/>
      <c r="AB127" s="609"/>
      <c r="AC127" s="609"/>
      <c r="AD127" s="609"/>
      <c r="AE127" s="609"/>
      <c r="AF127" s="609"/>
      <c r="AG127" s="920">
        <f t="shared" si="24"/>
        <v>0</v>
      </c>
      <c r="AH127" s="920"/>
      <c r="AI127" s="920"/>
      <c r="AJ127" s="840">
        <v>0</v>
      </c>
      <c r="AK127" s="840"/>
      <c r="AL127" s="840"/>
      <c r="AM127" s="239">
        <f t="shared" si="25"/>
        <v>0</v>
      </c>
      <c r="AO127" s="168"/>
    </row>
    <row r="128" spans="1:41" s="107" customFormat="1" ht="15.6">
      <c r="A128" s="879"/>
      <c r="B128" s="114" t="s">
        <v>158</v>
      </c>
      <c r="C128" s="609"/>
      <c r="D128" s="609"/>
      <c r="E128" s="609"/>
      <c r="F128" s="609"/>
      <c r="G128" s="609"/>
      <c r="H128" s="609"/>
      <c r="I128" s="609"/>
      <c r="J128" s="609"/>
      <c r="K128" s="609"/>
      <c r="L128" s="841">
        <f t="shared" si="22"/>
        <v>0</v>
      </c>
      <c r="M128" s="841"/>
      <c r="N128" s="841"/>
      <c r="O128" s="840">
        <v>0</v>
      </c>
      <c r="P128" s="840"/>
      <c r="Q128" s="840"/>
      <c r="R128" s="178">
        <f t="shared" si="23"/>
        <v>0</v>
      </c>
      <c r="T128" s="168"/>
      <c r="V128" s="938"/>
      <c r="W128" s="235" t="s">
        <v>158</v>
      </c>
      <c r="X128" s="609"/>
      <c r="Y128" s="609"/>
      <c r="Z128" s="609"/>
      <c r="AA128" s="609"/>
      <c r="AB128" s="609"/>
      <c r="AC128" s="609"/>
      <c r="AD128" s="609"/>
      <c r="AE128" s="609"/>
      <c r="AF128" s="609"/>
      <c r="AG128" s="920">
        <f t="shared" si="24"/>
        <v>0</v>
      </c>
      <c r="AH128" s="920"/>
      <c r="AI128" s="920"/>
      <c r="AJ128" s="840">
        <v>0</v>
      </c>
      <c r="AK128" s="840"/>
      <c r="AL128" s="840"/>
      <c r="AM128" s="239">
        <f t="shared" si="25"/>
        <v>0</v>
      </c>
      <c r="AO128" s="168"/>
    </row>
    <row r="129" spans="1:41" s="107" customFormat="1" ht="15.6">
      <c r="A129" s="879"/>
      <c r="B129" s="114" t="s">
        <v>159</v>
      </c>
      <c r="C129" s="609"/>
      <c r="D129" s="609"/>
      <c r="E129" s="609"/>
      <c r="F129" s="609"/>
      <c r="G129" s="609"/>
      <c r="H129" s="609"/>
      <c r="I129" s="609"/>
      <c r="J129" s="609"/>
      <c r="K129" s="609"/>
      <c r="L129" s="841">
        <f t="shared" si="22"/>
        <v>0</v>
      </c>
      <c r="M129" s="841"/>
      <c r="N129" s="841"/>
      <c r="O129" s="840">
        <v>0</v>
      </c>
      <c r="P129" s="840"/>
      <c r="Q129" s="840"/>
      <c r="R129" s="178">
        <f t="shared" si="23"/>
        <v>0</v>
      </c>
      <c r="T129" s="168"/>
      <c r="V129" s="938"/>
      <c r="W129" s="235" t="s">
        <v>159</v>
      </c>
      <c r="X129" s="609"/>
      <c r="Y129" s="609"/>
      <c r="Z129" s="609"/>
      <c r="AA129" s="609"/>
      <c r="AB129" s="609"/>
      <c r="AC129" s="609"/>
      <c r="AD129" s="609"/>
      <c r="AE129" s="609"/>
      <c r="AF129" s="609"/>
      <c r="AG129" s="920">
        <f t="shared" si="24"/>
        <v>0</v>
      </c>
      <c r="AH129" s="920"/>
      <c r="AI129" s="920"/>
      <c r="AJ129" s="840">
        <v>0</v>
      </c>
      <c r="AK129" s="840"/>
      <c r="AL129" s="840"/>
      <c r="AM129" s="239">
        <f t="shared" si="25"/>
        <v>0</v>
      </c>
      <c r="AO129" s="168"/>
    </row>
    <row r="130" spans="1:41" s="107" customFormat="1" ht="15.6">
      <c r="A130" s="879"/>
      <c r="B130" s="114" t="s">
        <v>160</v>
      </c>
      <c r="C130" s="607"/>
      <c r="D130" s="839"/>
      <c r="E130" s="608"/>
      <c r="F130" s="607"/>
      <c r="G130" s="839"/>
      <c r="H130" s="608"/>
      <c r="I130" s="607"/>
      <c r="J130" s="839"/>
      <c r="K130" s="608"/>
      <c r="L130" s="841">
        <f t="shared" si="22"/>
        <v>0</v>
      </c>
      <c r="M130" s="841"/>
      <c r="N130" s="841"/>
      <c r="O130" s="840">
        <v>0</v>
      </c>
      <c r="P130" s="840"/>
      <c r="Q130" s="840"/>
      <c r="R130" s="178">
        <f t="shared" si="23"/>
        <v>0</v>
      </c>
      <c r="T130" s="168"/>
      <c r="V130" s="938"/>
      <c r="W130" s="235" t="s">
        <v>160</v>
      </c>
      <c r="X130" s="607"/>
      <c r="Y130" s="839"/>
      <c r="Z130" s="608"/>
      <c r="AA130" s="607"/>
      <c r="AB130" s="839"/>
      <c r="AC130" s="608"/>
      <c r="AD130" s="607"/>
      <c r="AE130" s="839"/>
      <c r="AF130" s="608"/>
      <c r="AG130" s="920">
        <f t="shared" si="24"/>
        <v>0</v>
      </c>
      <c r="AH130" s="920"/>
      <c r="AI130" s="920"/>
      <c r="AJ130" s="840">
        <v>0</v>
      </c>
      <c r="AK130" s="840"/>
      <c r="AL130" s="840"/>
      <c r="AM130" s="239">
        <f t="shared" si="25"/>
        <v>0</v>
      </c>
      <c r="AO130" s="168"/>
    </row>
    <row r="131" spans="1:41" s="107" customFormat="1" ht="15.6">
      <c r="A131" s="879"/>
      <c r="B131" s="114" t="s">
        <v>161</v>
      </c>
      <c r="C131" s="609"/>
      <c r="D131" s="609"/>
      <c r="E131" s="609"/>
      <c r="F131" s="609"/>
      <c r="G131" s="609"/>
      <c r="H131" s="609"/>
      <c r="I131" s="609"/>
      <c r="J131" s="609"/>
      <c r="K131" s="609"/>
      <c r="L131" s="841">
        <f t="shared" si="22"/>
        <v>0</v>
      </c>
      <c r="M131" s="841"/>
      <c r="N131" s="841"/>
      <c r="O131" s="840">
        <v>0</v>
      </c>
      <c r="P131" s="840"/>
      <c r="Q131" s="840"/>
      <c r="R131" s="178">
        <f t="shared" si="23"/>
        <v>0</v>
      </c>
      <c r="T131" s="168"/>
      <c r="V131" s="938"/>
      <c r="W131" s="235" t="s">
        <v>161</v>
      </c>
      <c r="X131" s="609"/>
      <c r="Y131" s="609"/>
      <c r="Z131" s="609"/>
      <c r="AA131" s="609"/>
      <c r="AB131" s="609"/>
      <c r="AC131" s="609"/>
      <c r="AD131" s="609"/>
      <c r="AE131" s="609"/>
      <c r="AF131" s="609"/>
      <c r="AG131" s="920">
        <f t="shared" si="24"/>
        <v>0</v>
      </c>
      <c r="AH131" s="920"/>
      <c r="AI131" s="920"/>
      <c r="AJ131" s="840">
        <v>0</v>
      </c>
      <c r="AK131" s="840"/>
      <c r="AL131" s="840"/>
      <c r="AM131" s="239">
        <f t="shared" si="25"/>
        <v>0</v>
      </c>
      <c r="AO131" s="168"/>
    </row>
    <row r="132" spans="1:41" s="107" customFormat="1" ht="15.6">
      <c r="A132" s="879"/>
      <c r="B132" s="114" t="s">
        <v>504</v>
      </c>
      <c r="C132" s="609"/>
      <c r="D132" s="609"/>
      <c r="E132" s="609"/>
      <c r="F132" s="609"/>
      <c r="G132" s="609"/>
      <c r="H132" s="609"/>
      <c r="I132" s="609"/>
      <c r="J132" s="609"/>
      <c r="K132" s="609"/>
      <c r="L132" s="841">
        <f t="shared" si="22"/>
        <v>0</v>
      </c>
      <c r="M132" s="841"/>
      <c r="N132" s="841"/>
      <c r="O132" s="840">
        <v>0</v>
      </c>
      <c r="P132" s="840"/>
      <c r="Q132" s="840"/>
      <c r="R132" s="178">
        <f t="shared" si="23"/>
        <v>0</v>
      </c>
      <c r="T132" s="168"/>
      <c r="V132" s="938"/>
      <c r="W132" s="235" t="s">
        <v>504</v>
      </c>
      <c r="X132" s="609"/>
      <c r="Y132" s="609"/>
      <c r="Z132" s="609"/>
      <c r="AA132" s="609"/>
      <c r="AB132" s="609"/>
      <c r="AC132" s="609"/>
      <c r="AD132" s="609"/>
      <c r="AE132" s="609"/>
      <c r="AF132" s="609"/>
      <c r="AG132" s="920">
        <f t="shared" si="24"/>
        <v>0</v>
      </c>
      <c r="AH132" s="920"/>
      <c r="AI132" s="920"/>
      <c r="AJ132" s="840">
        <v>0</v>
      </c>
      <c r="AK132" s="840"/>
      <c r="AL132" s="840"/>
      <c r="AM132" s="239">
        <f t="shared" si="25"/>
        <v>0</v>
      </c>
      <c r="AO132" s="168"/>
    </row>
    <row r="133" spans="1:41" s="40" customFormat="1" ht="15.6">
      <c r="A133" s="879"/>
      <c r="B133" s="175" t="s">
        <v>162</v>
      </c>
      <c r="C133" s="842" t="s">
        <v>313</v>
      </c>
      <c r="D133" s="842"/>
      <c r="E133" s="842"/>
      <c r="F133" s="842">
        <f>SUM(F126:H132)</f>
        <v>0</v>
      </c>
      <c r="G133" s="842"/>
      <c r="H133" s="842"/>
      <c r="I133" s="842" t="s">
        <v>313</v>
      </c>
      <c r="J133" s="842"/>
      <c r="K133" s="842"/>
      <c r="L133" s="842">
        <f>SUM(L126:N132)</f>
        <v>0</v>
      </c>
      <c r="M133" s="842"/>
      <c r="N133" s="842"/>
      <c r="O133" s="842" t="s">
        <v>313</v>
      </c>
      <c r="P133" s="842"/>
      <c r="Q133" s="842"/>
      <c r="R133" s="178">
        <f>SUM(R126:R132)</f>
        <v>0</v>
      </c>
      <c r="S133" s="107"/>
      <c r="T133" s="176"/>
      <c r="V133" s="938"/>
      <c r="W133" s="236" t="s">
        <v>162</v>
      </c>
      <c r="X133" s="944" t="s">
        <v>313</v>
      </c>
      <c r="Y133" s="944"/>
      <c r="Z133" s="944"/>
      <c r="AA133" s="944">
        <f>SUM(AA126:AC132)</f>
        <v>0</v>
      </c>
      <c r="AB133" s="944"/>
      <c r="AC133" s="944"/>
      <c r="AD133" s="944" t="s">
        <v>313</v>
      </c>
      <c r="AE133" s="944"/>
      <c r="AF133" s="944"/>
      <c r="AG133" s="944">
        <f>SUM(AG126:AI132)</f>
        <v>0</v>
      </c>
      <c r="AH133" s="944"/>
      <c r="AI133" s="944"/>
      <c r="AJ133" s="944" t="s">
        <v>313</v>
      </c>
      <c r="AK133" s="944"/>
      <c r="AL133" s="944"/>
      <c r="AM133" s="239">
        <f>SUM(AM126:AM132)</f>
        <v>0</v>
      </c>
      <c r="AN133" s="107"/>
      <c r="AO133" s="176"/>
    </row>
    <row r="134" spans="1:41" s="107" customFormat="1" ht="15.6">
      <c r="A134" s="876" t="s">
        <v>505</v>
      </c>
      <c r="B134" s="114" t="s">
        <v>506</v>
      </c>
      <c r="C134" s="607"/>
      <c r="D134" s="839"/>
      <c r="E134" s="608"/>
      <c r="F134" s="607"/>
      <c r="G134" s="839"/>
      <c r="H134" s="608"/>
      <c r="I134" s="607"/>
      <c r="J134" s="839"/>
      <c r="K134" s="608"/>
      <c r="L134" s="841">
        <f t="shared" ref="L134:L139" si="26">+F134*I134</f>
        <v>0</v>
      </c>
      <c r="M134" s="841"/>
      <c r="N134" s="841"/>
      <c r="O134" s="840">
        <v>0</v>
      </c>
      <c r="P134" s="840"/>
      <c r="Q134" s="840"/>
      <c r="R134" s="178">
        <f t="shared" ref="R134:R139" si="27">+L134*O134</f>
        <v>0</v>
      </c>
      <c r="T134" s="168"/>
      <c r="V134" s="945" t="s">
        <v>505</v>
      </c>
      <c r="W134" s="235" t="s">
        <v>506</v>
      </c>
      <c r="X134" s="607"/>
      <c r="Y134" s="839"/>
      <c r="Z134" s="608"/>
      <c r="AA134" s="607"/>
      <c r="AB134" s="839"/>
      <c r="AC134" s="608"/>
      <c r="AD134" s="607"/>
      <c r="AE134" s="839"/>
      <c r="AF134" s="608"/>
      <c r="AG134" s="920">
        <f t="shared" ref="AG134:AG139" si="28">+AA134*AD134</f>
        <v>0</v>
      </c>
      <c r="AH134" s="920"/>
      <c r="AI134" s="920"/>
      <c r="AJ134" s="840">
        <v>0</v>
      </c>
      <c r="AK134" s="840"/>
      <c r="AL134" s="840"/>
      <c r="AM134" s="239">
        <f t="shared" ref="AM134:AM139" si="29">+AG134*AJ134</f>
        <v>0</v>
      </c>
      <c r="AO134" s="168"/>
    </row>
    <row r="135" spans="1:41" s="107" customFormat="1" ht="15.6">
      <c r="A135" s="877"/>
      <c r="B135" s="114" t="s">
        <v>510</v>
      </c>
      <c r="C135" s="607"/>
      <c r="D135" s="839"/>
      <c r="E135" s="608"/>
      <c r="F135" s="607"/>
      <c r="G135" s="839"/>
      <c r="H135" s="608"/>
      <c r="I135" s="607"/>
      <c r="J135" s="839"/>
      <c r="K135" s="608"/>
      <c r="L135" s="841">
        <f t="shared" si="26"/>
        <v>0</v>
      </c>
      <c r="M135" s="841"/>
      <c r="N135" s="841"/>
      <c r="O135" s="840">
        <v>0</v>
      </c>
      <c r="P135" s="840"/>
      <c r="Q135" s="840"/>
      <c r="R135" s="178">
        <f t="shared" si="27"/>
        <v>0</v>
      </c>
      <c r="T135" s="168"/>
      <c r="V135" s="946"/>
      <c r="W135" s="235" t="s">
        <v>510</v>
      </c>
      <c r="X135" s="607"/>
      <c r="Y135" s="839"/>
      <c r="Z135" s="608"/>
      <c r="AA135" s="607"/>
      <c r="AB135" s="839"/>
      <c r="AC135" s="608"/>
      <c r="AD135" s="607"/>
      <c r="AE135" s="839"/>
      <c r="AF135" s="608"/>
      <c r="AG135" s="920">
        <f t="shared" si="28"/>
        <v>0</v>
      </c>
      <c r="AH135" s="920"/>
      <c r="AI135" s="920"/>
      <c r="AJ135" s="840">
        <v>0</v>
      </c>
      <c r="AK135" s="840"/>
      <c r="AL135" s="840"/>
      <c r="AM135" s="239">
        <f t="shared" si="29"/>
        <v>0</v>
      </c>
      <c r="AO135" s="168"/>
    </row>
    <row r="136" spans="1:41" s="107" customFormat="1" ht="15.6">
      <c r="A136" s="877"/>
      <c r="B136" s="114" t="s">
        <v>507</v>
      </c>
      <c r="C136" s="607"/>
      <c r="D136" s="839"/>
      <c r="E136" s="608"/>
      <c r="F136" s="607"/>
      <c r="G136" s="839"/>
      <c r="H136" s="608"/>
      <c r="I136" s="607"/>
      <c r="J136" s="839"/>
      <c r="K136" s="608"/>
      <c r="L136" s="841">
        <f t="shared" si="26"/>
        <v>0</v>
      </c>
      <c r="M136" s="841"/>
      <c r="N136" s="841"/>
      <c r="O136" s="840">
        <v>0</v>
      </c>
      <c r="P136" s="840"/>
      <c r="Q136" s="840"/>
      <c r="R136" s="178">
        <f t="shared" si="27"/>
        <v>0</v>
      </c>
      <c r="T136" s="168"/>
      <c r="V136" s="946"/>
      <c r="W136" s="235" t="s">
        <v>507</v>
      </c>
      <c r="X136" s="607"/>
      <c r="Y136" s="839"/>
      <c r="Z136" s="608"/>
      <c r="AA136" s="607"/>
      <c r="AB136" s="839"/>
      <c r="AC136" s="608"/>
      <c r="AD136" s="607"/>
      <c r="AE136" s="839"/>
      <c r="AF136" s="608"/>
      <c r="AG136" s="920">
        <f t="shared" si="28"/>
        <v>0</v>
      </c>
      <c r="AH136" s="920"/>
      <c r="AI136" s="920"/>
      <c r="AJ136" s="840">
        <v>0</v>
      </c>
      <c r="AK136" s="840"/>
      <c r="AL136" s="840"/>
      <c r="AM136" s="239">
        <f t="shared" si="29"/>
        <v>0</v>
      </c>
      <c r="AO136" s="168"/>
    </row>
    <row r="137" spans="1:41" s="107" customFormat="1" ht="15.6">
      <c r="A137" s="877"/>
      <c r="B137" s="114" t="s">
        <v>508</v>
      </c>
      <c r="C137" s="607"/>
      <c r="D137" s="839"/>
      <c r="E137" s="608"/>
      <c r="F137" s="607"/>
      <c r="G137" s="839"/>
      <c r="H137" s="608"/>
      <c r="I137" s="607"/>
      <c r="J137" s="839"/>
      <c r="K137" s="608"/>
      <c r="L137" s="841">
        <f t="shared" si="26"/>
        <v>0</v>
      </c>
      <c r="M137" s="841"/>
      <c r="N137" s="841"/>
      <c r="O137" s="840">
        <v>0</v>
      </c>
      <c r="P137" s="840"/>
      <c r="Q137" s="840"/>
      <c r="R137" s="178">
        <f t="shared" si="27"/>
        <v>0</v>
      </c>
      <c r="T137" s="168"/>
      <c r="V137" s="946"/>
      <c r="W137" s="235" t="s">
        <v>508</v>
      </c>
      <c r="X137" s="607"/>
      <c r="Y137" s="839"/>
      <c r="Z137" s="608"/>
      <c r="AA137" s="607"/>
      <c r="AB137" s="839"/>
      <c r="AC137" s="608"/>
      <c r="AD137" s="607"/>
      <c r="AE137" s="839"/>
      <c r="AF137" s="608"/>
      <c r="AG137" s="920">
        <f t="shared" si="28"/>
        <v>0</v>
      </c>
      <c r="AH137" s="920"/>
      <c r="AI137" s="920"/>
      <c r="AJ137" s="840">
        <v>0</v>
      </c>
      <c r="AK137" s="840"/>
      <c r="AL137" s="840"/>
      <c r="AM137" s="239">
        <f t="shared" si="29"/>
        <v>0</v>
      </c>
      <c r="AO137" s="168"/>
    </row>
    <row r="138" spans="1:41" s="107" customFormat="1" ht="15.6">
      <c r="A138" s="877"/>
      <c r="B138" s="114" t="s">
        <v>509</v>
      </c>
      <c r="C138" s="607"/>
      <c r="D138" s="839"/>
      <c r="E138" s="608"/>
      <c r="F138" s="607"/>
      <c r="G138" s="839"/>
      <c r="H138" s="608"/>
      <c r="I138" s="607"/>
      <c r="J138" s="839"/>
      <c r="K138" s="608"/>
      <c r="L138" s="841">
        <f t="shared" si="26"/>
        <v>0</v>
      </c>
      <c r="M138" s="841"/>
      <c r="N138" s="841"/>
      <c r="O138" s="840">
        <v>0</v>
      </c>
      <c r="P138" s="840"/>
      <c r="Q138" s="840"/>
      <c r="R138" s="178">
        <f t="shared" si="27"/>
        <v>0</v>
      </c>
      <c r="T138" s="168"/>
      <c r="V138" s="946"/>
      <c r="W138" s="235" t="s">
        <v>509</v>
      </c>
      <c r="X138" s="607"/>
      <c r="Y138" s="839"/>
      <c r="Z138" s="608"/>
      <c r="AA138" s="607"/>
      <c r="AB138" s="839"/>
      <c r="AC138" s="608"/>
      <c r="AD138" s="607"/>
      <c r="AE138" s="839"/>
      <c r="AF138" s="608"/>
      <c r="AG138" s="920">
        <f t="shared" si="28"/>
        <v>0</v>
      </c>
      <c r="AH138" s="920"/>
      <c r="AI138" s="920"/>
      <c r="AJ138" s="840">
        <v>0</v>
      </c>
      <c r="AK138" s="840"/>
      <c r="AL138" s="840"/>
      <c r="AM138" s="239">
        <f t="shared" si="29"/>
        <v>0</v>
      </c>
      <c r="AO138" s="168"/>
    </row>
    <row r="139" spans="1:41" s="107" customFormat="1" ht="15.6">
      <c r="A139" s="877"/>
      <c r="B139" s="114" t="s">
        <v>511</v>
      </c>
      <c r="C139" s="607"/>
      <c r="D139" s="839"/>
      <c r="E139" s="608"/>
      <c r="F139" s="607"/>
      <c r="G139" s="839"/>
      <c r="H139" s="608"/>
      <c r="I139" s="607"/>
      <c r="J139" s="839"/>
      <c r="K139" s="608"/>
      <c r="L139" s="841">
        <f t="shared" si="26"/>
        <v>0</v>
      </c>
      <c r="M139" s="841"/>
      <c r="N139" s="841"/>
      <c r="O139" s="840">
        <v>0</v>
      </c>
      <c r="P139" s="840"/>
      <c r="Q139" s="840"/>
      <c r="R139" s="178">
        <f t="shared" si="27"/>
        <v>0</v>
      </c>
      <c r="T139" s="168"/>
      <c r="V139" s="946"/>
      <c r="W139" s="235" t="s">
        <v>511</v>
      </c>
      <c r="X139" s="607"/>
      <c r="Y139" s="839"/>
      <c r="Z139" s="608"/>
      <c r="AA139" s="607"/>
      <c r="AB139" s="839"/>
      <c r="AC139" s="608"/>
      <c r="AD139" s="607"/>
      <c r="AE139" s="839"/>
      <c r="AF139" s="608"/>
      <c r="AG139" s="920">
        <f t="shared" si="28"/>
        <v>0</v>
      </c>
      <c r="AH139" s="920"/>
      <c r="AI139" s="920"/>
      <c r="AJ139" s="840">
        <v>0</v>
      </c>
      <c r="AK139" s="840"/>
      <c r="AL139" s="840"/>
      <c r="AM139" s="239">
        <f t="shared" si="29"/>
        <v>0</v>
      </c>
      <c r="AO139" s="168"/>
    </row>
    <row r="140" spans="1:41" s="40" customFormat="1" ht="15.6">
      <c r="A140" s="878"/>
      <c r="B140" s="177" t="s">
        <v>512</v>
      </c>
      <c r="C140" s="842" t="s">
        <v>313</v>
      </c>
      <c r="D140" s="842"/>
      <c r="E140" s="842"/>
      <c r="F140" s="842">
        <f>SUM(F134:H139)</f>
        <v>0</v>
      </c>
      <c r="G140" s="842"/>
      <c r="H140" s="842"/>
      <c r="I140" s="842" t="s">
        <v>313</v>
      </c>
      <c r="J140" s="842"/>
      <c r="K140" s="842"/>
      <c r="L140" s="842">
        <f>SUM(L134:N139)</f>
        <v>0</v>
      </c>
      <c r="M140" s="842"/>
      <c r="N140" s="842"/>
      <c r="O140" s="842" t="s">
        <v>313</v>
      </c>
      <c r="P140" s="842"/>
      <c r="Q140" s="842"/>
      <c r="R140" s="178">
        <f>SUM(R134:R138)</f>
        <v>0</v>
      </c>
      <c r="S140" s="107"/>
      <c r="T140" s="176"/>
      <c r="V140" s="947"/>
      <c r="W140" s="237" t="s">
        <v>512</v>
      </c>
      <c r="X140" s="944" t="s">
        <v>313</v>
      </c>
      <c r="Y140" s="944"/>
      <c r="Z140" s="944"/>
      <c r="AA140" s="944">
        <f>SUM(AA134:AC139)</f>
        <v>0</v>
      </c>
      <c r="AB140" s="944"/>
      <c r="AC140" s="944"/>
      <c r="AD140" s="944" t="s">
        <v>313</v>
      </c>
      <c r="AE140" s="944"/>
      <c r="AF140" s="944"/>
      <c r="AG140" s="944">
        <f>SUM(AG134:AI139)</f>
        <v>0</v>
      </c>
      <c r="AH140" s="944"/>
      <c r="AI140" s="944"/>
      <c r="AJ140" s="944" t="s">
        <v>313</v>
      </c>
      <c r="AK140" s="944"/>
      <c r="AL140" s="944"/>
      <c r="AM140" s="239">
        <f>SUM(AM134:AM138)</f>
        <v>0</v>
      </c>
      <c r="AN140" s="107"/>
      <c r="AO140" s="176"/>
    </row>
    <row r="141" spans="1:41" s="107" customFormat="1" ht="15.6">
      <c r="A141" s="876" t="s">
        <v>458</v>
      </c>
      <c r="B141" s="113" t="s">
        <v>282</v>
      </c>
      <c r="C141" s="607"/>
      <c r="D141" s="839"/>
      <c r="E141" s="608"/>
      <c r="F141" s="607"/>
      <c r="G141" s="839"/>
      <c r="H141" s="608"/>
      <c r="I141" s="607"/>
      <c r="J141" s="839"/>
      <c r="K141" s="608"/>
      <c r="L141" s="800">
        <f>+F141*I141</f>
        <v>0</v>
      </c>
      <c r="M141" s="801"/>
      <c r="N141" s="802"/>
      <c r="O141" s="840">
        <v>0</v>
      </c>
      <c r="P141" s="840"/>
      <c r="Q141" s="840"/>
      <c r="R141" s="178">
        <f>+L141*O141</f>
        <v>0</v>
      </c>
      <c r="T141" s="168"/>
      <c r="V141" s="945" t="s">
        <v>458</v>
      </c>
      <c r="W141" s="113" t="s">
        <v>282</v>
      </c>
      <c r="X141" s="607"/>
      <c r="Y141" s="839"/>
      <c r="Z141" s="608"/>
      <c r="AA141" s="607"/>
      <c r="AB141" s="839"/>
      <c r="AC141" s="608"/>
      <c r="AD141" s="607"/>
      <c r="AE141" s="839"/>
      <c r="AF141" s="608"/>
      <c r="AG141" s="746">
        <f>+AA141*AD141</f>
        <v>0</v>
      </c>
      <c r="AH141" s="744"/>
      <c r="AI141" s="745"/>
      <c r="AJ141" s="840">
        <v>0</v>
      </c>
      <c r="AK141" s="840"/>
      <c r="AL141" s="840"/>
      <c r="AM141" s="239">
        <f>+AG141*AJ141</f>
        <v>0</v>
      </c>
      <c r="AO141" s="168"/>
    </row>
    <row r="142" spans="1:41" s="107" customFormat="1" ht="15.6">
      <c r="A142" s="877"/>
      <c r="B142" s="113" t="s">
        <v>282</v>
      </c>
      <c r="C142" s="607"/>
      <c r="D142" s="839"/>
      <c r="E142" s="608"/>
      <c r="F142" s="607"/>
      <c r="G142" s="839"/>
      <c r="H142" s="608"/>
      <c r="I142" s="607"/>
      <c r="J142" s="839"/>
      <c r="K142" s="608"/>
      <c r="L142" s="800">
        <f>+F142*I142</f>
        <v>0</v>
      </c>
      <c r="M142" s="801"/>
      <c r="N142" s="802"/>
      <c r="O142" s="840">
        <v>0</v>
      </c>
      <c r="P142" s="840"/>
      <c r="Q142" s="840"/>
      <c r="R142" s="178">
        <f>+L142*O142</f>
        <v>0</v>
      </c>
      <c r="T142" s="168"/>
      <c r="V142" s="946"/>
      <c r="W142" s="113" t="s">
        <v>282</v>
      </c>
      <c r="X142" s="607"/>
      <c r="Y142" s="839"/>
      <c r="Z142" s="608"/>
      <c r="AA142" s="607"/>
      <c r="AB142" s="839"/>
      <c r="AC142" s="608"/>
      <c r="AD142" s="607"/>
      <c r="AE142" s="839"/>
      <c r="AF142" s="608"/>
      <c r="AG142" s="746">
        <f>+AA142*AD142</f>
        <v>0</v>
      </c>
      <c r="AH142" s="744"/>
      <c r="AI142" s="745"/>
      <c r="AJ142" s="840">
        <v>0</v>
      </c>
      <c r="AK142" s="840"/>
      <c r="AL142" s="840"/>
      <c r="AM142" s="239">
        <f>+AG142*AJ142</f>
        <v>0</v>
      </c>
      <c r="AO142" s="168"/>
    </row>
    <row r="143" spans="1:41" s="107" customFormat="1" ht="15.6">
      <c r="A143" s="877"/>
      <c r="B143" s="113" t="s">
        <v>282</v>
      </c>
      <c r="C143" s="607"/>
      <c r="D143" s="839"/>
      <c r="E143" s="608"/>
      <c r="F143" s="607"/>
      <c r="G143" s="839"/>
      <c r="H143" s="608"/>
      <c r="I143" s="607"/>
      <c r="J143" s="839"/>
      <c r="K143" s="608"/>
      <c r="L143" s="800">
        <f>+F143*I143</f>
        <v>0</v>
      </c>
      <c r="M143" s="801"/>
      <c r="N143" s="802"/>
      <c r="O143" s="840">
        <v>0</v>
      </c>
      <c r="P143" s="840"/>
      <c r="Q143" s="840"/>
      <c r="R143" s="178">
        <f>+L143*O143</f>
        <v>0</v>
      </c>
      <c r="T143" s="168"/>
      <c r="V143" s="946"/>
      <c r="W143" s="113" t="s">
        <v>282</v>
      </c>
      <c r="X143" s="607"/>
      <c r="Y143" s="839"/>
      <c r="Z143" s="608"/>
      <c r="AA143" s="607"/>
      <c r="AB143" s="839"/>
      <c r="AC143" s="608"/>
      <c r="AD143" s="607"/>
      <c r="AE143" s="839"/>
      <c r="AF143" s="608"/>
      <c r="AG143" s="746">
        <f>+AA143*AD143</f>
        <v>0</v>
      </c>
      <c r="AH143" s="744"/>
      <c r="AI143" s="745"/>
      <c r="AJ143" s="840">
        <v>0</v>
      </c>
      <c r="AK143" s="840"/>
      <c r="AL143" s="840"/>
      <c r="AM143" s="239">
        <f>+AG143*AJ143</f>
        <v>0</v>
      </c>
      <c r="AO143" s="168"/>
    </row>
    <row r="144" spans="1:41" s="107" customFormat="1" ht="15.6">
      <c r="A144" s="877"/>
      <c r="B144" s="113" t="s">
        <v>283</v>
      </c>
      <c r="C144" s="607"/>
      <c r="D144" s="839"/>
      <c r="E144" s="608"/>
      <c r="F144" s="607"/>
      <c r="G144" s="839"/>
      <c r="H144" s="608"/>
      <c r="I144" s="607"/>
      <c r="J144" s="839"/>
      <c r="K144" s="608"/>
      <c r="L144" s="800">
        <f>+F144*I144</f>
        <v>0</v>
      </c>
      <c r="M144" s="801"/>
      <c r="N144" s="802"/>
      <c r="O144" s="840">
        <v>0</v>
      </c>
      <c r="P144" s="840"/>
      <c r="Q144" s="840"/>
      <c r="R144" s="178">
        <f>+L144*O144</f>
        <v>0</v>
      </c>
      <c r="T144" s="168"/>
      <c r="V144" s="946"/>
      <c r="W144" s="113" t="s">
        <v>283</v>
      </c>
      <c r="X144" s="607"/>
      <c r="Y144" s="839"/>
      <c r="Z144" s="608"/>
      <c r="AA144" s="607"/>
      <c r="AB144" s="839"/>
      <c r="AC144" s="608"/>
      <c r="AD144" s="607"/>
      <c r="AE144" s="839"/>
      <c r="AF144" s="608"/>
      <c r="AG144" s="746">
        <f>+AA144*AD144</f>
        <v>0</v>
      </c>
      <c r="AH144" s="744"/>
      <c r="AI144" s="745"/>
      <c r="AJ144" s="840">
        <v>0</v>
      </c>
      <c r="AK144" s="840"/>
      <c r="AL144" s="840"/>
      <c r="AM144" s="239">
        <f>+AG144*AJ144</f>
        <v>0</v>
      </c>
      <c r="AO144" s="168"/>
    </row>
    <row r="145" spans="1:41" s="40" customFormat="1" ht="15.6">
      <c r="A145" s="878"/>
      <c r="B145" s="177" t="s">
        <v>163</v>
      </c>
      <c r="C145" s="836" t="s">
        <v>313</v>
      </c>
      <c r="D145" s="837"/>
      <c r="E145" s="838"/>
      <c r="F145" s="836">
        <f>SUM(F141:H144)</f>
        <v>0</v>
      </c>
      <c r="G145" s="837"/>
      <c r="H145" s="838"/>
      <c r="I145" s="836" t="s">
        <v>313</v>
      </c>
      <c r="J145" s="837"/>
      <c r="K145" s="838"/>
      <c r="L145" s="836">
        <f>SUM(L141:N144)</f>
        <v>0</v>
      </c>
      <c r="M145" s="837"/>
      <c r="N145" s="838"/>
      <c r="O145" s="836" t="s">
        <v>313</v>
      </c>
      <c r="P145" s="837"/>
      <c r="Q145" s="838"/>
      <c r="R145" s="178">
        <f>SUM(R141:R144)</f>
        <v>0</v>
      </c>
      <c r="S145" s="107"/>
      <c r="T145" s="176"/>
      <c r="V145" s="947"/>
      <c r="W145" s="237" t="s">
        <v>163</v>
      </c>
      <c r="X145" s="939" t="s">
        <v>313</v>
      </c>
      <c r="Y145" s="940"/>
      <c r="Z145" s="941"/>
      <c r="AA145" s="939">
        <f>SUM(AA141:AC144)</f>
        <v>0</v>
      </c>
      <c r="AB145" s="940"/>
      <c r="AC145" s="941"/>
      <c r="AD145" s="939" t="s">
        <v>313</v>
      </c>
      <c r="AE145" s="940"/>
      <c r="AF145" s="941"/>
      <c r="AG145" s="939">
        <f>SUM(AG141:AI144)</f>
        <v>0</v>
      </c>
      <c r="AH145" s="940"/>
      <c r="AI145" s="941"/>
      <c r="AJ145" s="939" t="s">
        <v>313</v>
      </c>
      <c r="AK145" s="940"/>
      <c r="AL145" s="941"/>
      <c r="AM145" s="239">
        <f>SUM(AM141:AM144)</f>
        <v>0</v>
      </c>
      <c r="AN145" s="107"/>
      <c r="AO145" s="176"/>
    </row>
    <row r="146" spans="1:41" s="107" customFormat="1" ht="23.25" customHeight="1">
      <c r="A146" s="881" t="s">
        <v>28</v>
      </c>
      <c r="B146" s="881"/>
      <c r="C146" s="881"/>
      <c r="D146" s="881"/>
      <c r="E146" s="881"/>
      <c r="F146" s="479">
        <f>F112+F122+F125+F133+F145+F119+F140</f>
        <v>0</v>
      </c>
      <c r="G146" s="479"/>
      <c r="H146" s="479"/>
      <c r="I146" s="479" t="s">
        <v>313</v>
      </c>
      <c r="J146" s="479"/>
      <c r="K146" s="479"/>
      <c r="L146" s="479">
        <f>L112+L122+L125+L133+L145</f>
        <v>0</v>
      </c>
      <c r="M146" s="479"/>
      <c r="N146" s="479"/>
      <c r="O146" s="479" t="s">
        <v>313</v>
      </c>
      <c r="P146" s="479"/>
      <c r="Q146" s="479"/>
      <c r="R146" s="147">
        <f>R112+R122+R125+R133+R145+R140+R119</f>
        <v>0</v>
      </c>
      <c r="T146" s="168"/>
      <c r="V146" s="948" t="s">
        <v>28</v>
      </c>
      <c r="W146" s="948"/>
      <c r="X146" s="948"/>
      <c r="Y146" s="948"/>
      <c r="Z146" s="948"/>
      <c r="AA146" s="478">
        <f>AA112+AA122+AA125+AA133+AA145+AA119+AA140</f>
        <v>0</v>
      </c>
      <c r="AB146" s="478"/>
      <c r="AC146" s="478"/>
      <c r="AD146" s="478" t="s">
        <v>313</v>
      </c>
      <c r="AE146" s="478"/>
      <c r="AF146" s="478"/>
      <c r="AG146" s="478">
        <f>AG112+AG122+AG125+AG133+AG145</f>
        <v>0</v>
      </c>
      <c r="AH146" s="478"/>
      <c r="AI146" s="478"/>
      <c r="AJ146" s="478" t="s">
        <v>313</v>
      </c>
      <c r="AK146" s="478"/>
      <c r="AL146" s="478"/>
      <c r="AM146" s="231">
        <f>AM112+AM122+AM125+AM133+AM145+AM140+AM119</f>
        <v>0</v>
      </c>
      <c r="AO146" s="168"/>
    </row>
    <row r="147" spans="1:41" s="107" customFormat="1" ht="33" customHeight="1">
      <c r="A147" s="613" t="s">
        <v>450</v>
      </c>
      <c r="B147" s="613"/>
      <c r="C147" s="613"/>
      <c r="D147" s="613"/>
      <c r="E147" s="613"/>
      <c r="F147" s="613"/>
      <c r="G147" s="613"/>
      <c r="H147" s="613"/>
      <c r="I147" s="613"/>
      <c r="J147" s="868">
        <f>+R146+J102+J97+J91</f>
        <v>0</v>
      </c>
      <c r="K147" s="868"/>
      <c r="L147" s="868"/>
      <c r="M147" s="868"/>
      <c r="N147" s="868"/>
      <c r="T147" s="168"/>
      <c r="V147" s="593" t="s">
        <v>450</v>
      </c>
      <c r="W147" s="593"/>
      <c r="X147" s="593"/>
      <c r="Y147" s="593"/>
      <c r="Z147" s="593"/>
      <c r="AA147" s="593"/>
      <c r="AB147" s="593"/>
      <c r="AC147" s="593"/>
      <c r="AD147" s="593"/>
      <c r="AE147" s="927">
        <f>+AM146+AE102+AE97+AE91</f>
        <v>0</v>
      </c>
      <c r="AF147" s="927"/>
      <c r="AG147" s="927"/>
      <c r="AH147" s="927"/>
      <c r="AI147" s="927"/>
      <c r="AO147" s="168"/>
    </row>
  </sheetData>
  <mergeCells count="1256">
    <mergeCell ref="AE4:AH5"/>
    <mergeCell ref="AI4:AL5"/>
    <mergeCell ref="X6:Z6"/>
    <mergeCell ref="AA6:AD6"/>
    <mergeCell ref="AE6:AH6"/>
    <mergeCell ref="AJ6:AL6"/>
    <mergeCell ref="F4:I5"/>
    <mergeCell ref="F6:I6"/>
    <mergeCell ref="J4:M5"/>
    <mergeCell ref="J6:M6"/>
    <mergeCell ref="C6:E6"/>
    <mergeCell ref="C4:E5"/>
    <mergeCell ref="B4:B5"/>
    <mergeCell ref="N4:Q5"/>
    <mergeCell ref="O6:Q6"/>
    <mergeCell ref="W4:W5"/>
    <mergeCell ref="X4:Z5"/>
    <mergeCell ref="AA4:AD5"/>
    <mergeCell ref="V147:AD147"/>
    <mergeCell ref="AE147:AI147"/>
    <mergeCell ref="AG144:AI144"/>
    <mergeCell ref="AJ144:AL144"/>
    <mergeCell ref="X145:Z145"/>
    <mergeCell ref="AA145:AC145"/>
    <mergeCell ref="AD145:AF145"/>
    <mergeCell ref="AG145:AI145"/>
    <mergeCell ref="AJ145:AL145"/>
    <mergeCell ref="V146:Z146"/>
    <mergeCell ref="AA146:AC146"/>
    <mergeCell ref="AD146:AF146"/>
    <mergeCell ref="AG146:AI146"/>
    <mergeCell ref="AJ146:AL146"/>
    <mergeCell ref="X140:Z140"/>
    <mergeCell ref="AA140:AC140"/>
    <mergeCell ref="AD140:AF140"/>
    <mergeCell ref="AG140:AI140"/>
    <mergeCell ref="AJ140:AL140"/>
    <mergeCell ref="V141:V145"/>
    <mergeCell ref="X141:Z141"/>
    <mergeCell ref="AA141:AC141"/>
    <mergeCell ref="AD141:AF141"/>
    <mergeCell ref="AG141:AI141"/>
    <mergeCell ref="AJ141:AL141"/>
    <mergeCell ref="X142:Z142"/>
    <mergeCell ref="AA142:AC142"/>
    <mergeCell ref="AD142:AF142"/>
    <mergeCell ref="AG142:AI142"/>
    <mergeCell ref="AJ142:AL142"/>
    <mergeCell ref="X143:Z143"/>
    <mergeCell ref="AA143:AC143"/>
    <mergeCell ref="AD143:AF143"/>
    <mergeCell ref="AG143:AI143"/>
    <mergeCell ref="AJ143:AL143"/>
    <mergeCell ref="X144:Z144"/>
    <mergeCell ref="AA144:AC144"/>
    <mergeCell ref="AD144:AF144"/>
    <mergeCell ref="AG137:AI137"/>
    <mergeCell ref="AJ137:AL137"/>
    <mergeCell ref="X138:Z138"/>
    <mergeCell ref="AA138:AC138"/>
    <mergeCell ref="AD138:AF138"/>
    <mergeCell ref="AG138:AI138"/>
    <mergeCell ref="AJ138:AL138"/>
    <mergeCell ref="X139:Z139"/>
    <mergeCell ref="AA139:AC139"/>
    <mergeCell ref="AD139:AF139"/>
    <mergeCell ref="AG139:AI139"/>
    <mergeCell ref="AJ139:AL139"/>
    <mergeCell ref="AD133:AF133"/>
    <mergeCell ref="AG133:AI133"/>
    <mergeCell ref="AJ133:AL133"/>
    <mergeCell ref="V134:V140"/>
    <mergeCell ref="X134:Z134"/>
    <mergeCell ref="AA134:AC134"/>
    <mergeCell ref="AD134:AF134"/>
    <mergeCell ref="AG134:AI134"/>
    <mergeCell ref="AJ134:AL134"/>
    <mergeCell ref="X135:Z135"/>
    <mergeCell ref="AA135:AC135"/>
    <mergeCell ref="AD135:AF135"/>
    <mergeCell ref="AG135:AI135"/>
    <mergeCell ref="AJ135:AL135"/>
    <mergeCell ref="X136:Z136"/>
    <mergeCell ref="AA136:AC136"/>
    <mergeCell ref="AD136:AF136"/>
    <mergeCell ref="AG136:AI136"/>
    <mergeCell ref="AJ136:AL136"/>
    <mergeCell ref="X137:Z137"/>
    <mergeCell ref="AA137:AC137"/>
    <mergeCell ref="AD137:AF137"/>
    <mergeCell ref="X131:Z131"/>
    <mergeCell ref="AA131:AC131"/>
    <mergeCell ref="AD131:AF131"/>
    <mergeCell ref="AG131:AI131"/>
    <mergeCell ref="AJ131:AL131"/>
    <mergeCell ref="X132:Z132"/>
    <mergeCell ref="AA132:AC132"/>
    <mergeCell ref="AD132:AF132"/>
    <mergeCell ref="AG132:AI132"/>
    <mergeCell ref="AJ132:AL132"/>
    <mergeCell ref="V126:V133"/>
    <mergeCell ref="X126:Z126"/>
    <mergeCell ref="AA126:AC126"/>
    <mergeCell ref="AD126:AF126"/>
    <mergeCell ref="AG126:AI126"/>
    <mergeCell ref="AJ126:AL126"/>
    <mergeCell ref="X127:Z127"/>
    <mergeCell ref="AA127:AC127"/>
    <mergeCell ref="AD127:AF127"/>
    <mergeCell ref="AG127:AI127"/>
    <mergeCell ref="AJ127:AL127"/>
    <mergeCell ref="X128:Z128"/>
    <mergeCell ref="AA128:AC128"/>
    <mergeCell ref="AD128:AF128"/>
    <mergeCell ref="AG128:AI128"/>
    <mergeCell ref="AJ128:AL128"/>
    <mergeCell ref="X129:Z129"/>
    <mergeCell ref="AA129:AC129"/>
    <mergeCell ref="AD129:AF129"/>
    <mergeCell ref="AG129:AI129"/>
    <mergeCell ref="X133:Z133"/>
    <mergeCell ref="AA133:AC133"/>
    <mergeCell ref="AJ129:AL129"/>
    <mergeCell ref="X130:Z130"/>
    <mergeCell ref="AA130:AC130"/>
    <mergeCell ref="AD130:AF130"/>
    <mergeCell ref="V123:V125"/>
    <mergeCell ref="X123:Z123"/>
    <mergeCell ref="AA123:AC123"/>
    <mergeCell ref="AD123:AF123"/>
    <mergeCell ref="AG123:AI123"/>
    <mergeCell ref="AJ123:AL123"/>
    <mergeCell ref="X124:Z124"/>
    <mergeCell ref="AA124:AC124"/>
    <mergeCell ref="AD124:AF124"/>
    <mergeCell ref="AG124:AI124"/>
    <mergeCell ref="AJ124:AL124"/>
    <mergeCell ref="X125:Z125"/>
    <mergeCell ref="AA125:AC125"/>
    <mergeCell ref="AD125:AF125"/>
    <mergeCell ref="AG125:AI125"/>
    <mergeCell ref="AJ125:AL125"/>
    <mergeCell ref="AG130:AI130"/>
    <mergeCell ref="AJ130:AL130"/>
    <mergeCell ref="V120:V122"/>
    <mergeCell ref="X120:Z120"/>
    <mergeCell ref="AA120:AC120"/>
    <mergeCell ref="AD120:AF120"/>
    <mergeCell ref="AG120:AI120"/>
    <mergeCell ref="AJ120:AL120"/>
    <mergeCell ref="X121:Z121"/>
    <mergeCell ref="AA121:AC121"/>
    <mergeCell ref="AD121:AF121"/>
    <mergeCell ref="AG121:AI121"/>
    <mergeCell ref="AJ121:AL121"/>
    <mergeCell ref="X122:Z122"/>
    <mergeCell ref="AA122:AC122"/>
    <mergeCell ref="AD122:AF122"/>
    <mergeCell ref="AG122:AI122"/>
    <mergeCell ref="AJ122:AL122"/>
    <mergeCell ref="AG117:AI117"/>
    <mergeCell ref="AJ117:AL117"/>
    <mergeCell ref="X118:Z118"/>
    <mergeCell ref="AA118:AC118"/>
    <mergeCell ref="AD118:AF118"/>
    <mergeCell ref="AG118:AI118"/>
    <mergeCell ref="AJ118:AL118"/>
    <mergeCell ref="X119:Z119"/>
    <mergeCell ref="AA119:AC119"/>
    <mergeCell ref="AD119:AF119"/>
    <mergeCell ref="AG119:AI119"/>
    <mergeCell ref="AJ119:AL119"/>
    <mergeCell ref="V113:V119"/>
    <mergeCell ref="X113:Z113"/>
    <mergeCell ref="AA113:AC113"/>
    <mergeCell ref="AD113:AF113"/>
    <mergeCell ref="AG113:AI113"/>
    <mergeCell ref="AJ113:AL113"/>
    <mergeCell ref="X114:Z114"/>
    <mergeCell ref="AA114:AC114"/>
    <mergeCell ref="AD114:AF114"/>
    <mergeCell ref="AG114:AI114"/>
    <mergeCell ref="AJ114:AL114"/>
    <mergeCell ref="X115:Z115"/>
    <mergeCell ref="AA115:AC115"/>
    <mergeCell ref="AD115:AF115"/>
    <mergeCell ref="AG115:AI115"/>
    <mergeCell ref="AJ115:AL115"/>
    <mergeCell ref="X116:Z116"/>
    <mergeCell ref="AA116:AC116"/>
    <mergeCell ref="AD116:AF116"/>
    <mergeCell ref="AG116:AI116"/>
    <mergeCell ref="AJ116:AL116"/>
    <mergeCell ref="X117:Z117"/>
    <mergeCell ref="AA117:AC117"/>
    <mergeCell ref="AD117:AF117"/>
    <mergeCell ref="AG110:AI110"/>
    <mergeCell ref="AJ110:AL110"/>
    <mergeCell ref="X111:Z111"/>
    <mergeCell ref="AA111:AC111"/>
    <mergeCell ref="AD111:AF111"/>
    <mergeCell ref="AG111:AI111"/>
    <mergeCell ref="AJ111:AL111"/>
    <mergeCell ref="X112:Z112"/>
    <mergeCell ref="AA112:AC112"/>
    <mergeCell ref="AD112:AF112"/>
    <mergeCell ref="AG112:AI112"/>
    <mergeCell ref="AJ112:AL112"/>
    <mergeCell ref="V106:V112"/>
    <mergeCell ref="X106:Z106"/>
    <mergeCell ref="AA106:AC106"/>
    <mergeCell ref="AD106:AF106"/>
    <mergeCell ref="AG106:AI106"/>
    <mergeCell ref="AJ106:AL106"/>
    <mergeCell ref="X107:Z107"/>
    <mergeCell ref="AA107:AC107"/>
    <mergeCell ref="AD107:AF107"/>
    <mergeCell ref="AG107:AI107"/>
    <mergeCell ref="AJ107:AL107"/>
    <mergeCell ref="X108:Z108"/>
    <mergeCell ref="AA108:AC108"/>
    <mergeCell ref="AD108:AF108"/>
    <mergeCell ref="AG108:AI108"/>
    <mergeCell ref="AJ108:AL108"/>
    <mergeCell ref="X109:Z109"/>
    <mergeCell ref="AA109:AC109"/>
    <mergeCell ref="AD109:AF109"/>
    <mergeCell ref="AG109:AI109"/>
    <mergeCell ref="AJ109:AL109"/>
    <mergeCell ref="X110:Z110"/>
    <mergeCell ref="AA110:AC110"/>
    <mergeCell ref="AD110:AF110"/>
    <mergeCell ref="V104:W105"/>
    <mergeCell ref="X104:Z104"/>
    <mergeCell ref="AA104:AC104"/>
    <mergeCell ref="AD104:AF104"/>
    <mergeCell ref="AG104:AI104"/>
    <mergeCell ref="AJ104:AL104"/>
    <mergeCell ref="X105:Z105"/>
    <mergeCell ref="AA105:AC105"/>
    <mergeCell ref="AD105:AF105"/>
    <mergeCell ref="AG105:AI105"/>
    <mergeCell ref="AJ105:AL105"/>
    <mergeCell ref="V98:AD98"/>
    <mergeCell ref="AE98:AG98"/>
    <mergeCell ref="V99:AD99"/>
    <mergeCell ref="AE99:AG99"/>
    <mergeCell ref="V100:AD100"/>
    <mergeCell ref="AE100:AG100"/>
    <mergeCell ref="V101:AD101"/>
    <mergeCell ref="AE101:AG101"/>
    <mergeCell ref="V102:AD102"/>
    <mergeCell ref="AE102:AG102"/>
    <mergeCell ref="V95:Z95"/>
    <mergeCell ref="AA95:AB95"/>
    <mergeCell ref="AC95:AD95"/>
    <mergeCell ref="AE95:AG95"/>
    <mergeCell ref="V96:Z96"/>
    <mergeCell ref="AA96:AB96"/>
    <mergeCell ref="AC96:AD96"/>
    <mergeCell ref="AE96:AG96"/>
    <mergeCell ref="V97:AD97"/>
    <mergeCell ref="AE97:AG97"/>
    <mergeCell ref="V92:Z92"/>
    <mergeCell ref="AA92:AB92"/>
    <mergeCell ref="AC92:AD92"/>
    <mergeCell ref="AE92:AG92"/>
    <mergeCell ref="V93:Z93"/>
    <mergeCell ref="AA93:AB93"/>
    <mergeCell ref="AC93:AD93"/>
    <mergeCell ref="AE93:AG93"/>
    <mergeCell ref="V94:Z94"/>
    <mergeCell ref="AA94:AB94"/>
    <mergeCell ref="AC94:AD94"/>
    <mergeCell ref="AE94:AG94"/>
    <mergeCell ref="V90:Z90"/>
    <mergeCell ref="AA90:AB90"/>
    <mergeCell ref="AC90:AD90"/>
    <mergeCell ref="AE90:AG90"/>
    <mergeCell ref="AH90:AI90"/>
    <mergeCell ref="AJ90:AL90"/>
    <mergeCell ref="V91:AD91"/>
    <mergeCell ref="AE91:AG91"/>
    <mergeCell ref="AH91:AI91"/>
    <mergeCell ref="AJ91:AL91"/>
    <mergeCell ref="V88:Z88"/>
    <mergeCell ref="AA88:AB88"/>
    <mergeCell ref="AC88:AD88"/>
    <mergeCell ref="AE88:AG88"/>
    <mergeCell ref="AH88:AI88"/>
    <mergeCell ref="AJ88:AL88"/>
    <mergeCell ref="V89:Z89"/>
    <mergeCell ref="AA89:AB89"/>
    <mergeCell ref="AC89:AD89"/>
    <mergeCell ref="AE89:AG89"/>
    <mergeCell ref="AH89:AI89"/>
    <mergeCell ref="AJ89:AL89"/>
    <mergeCell ref="V86:Z86"/>
    <mergeCell ref="AA86:AB86"/>
    <mergeCell ref="AC86:AD86"/>
    <mergeCell ref="AE86:AG86"/>
    <mergeCell ref="AH86:AI86"/>
    <mergeCell ref="AJ86:AL86"/>
    <mergeCell ref="V87:Z87"/>
    <mergeCell ref="AA87:AB87"/>
    <mergeCell ref="AC87:AD87"/>
    <mergeCell ref="AE87:AG87"/>
    <mergeCell ref="AH87:AI87"/>
    <mergeCell ref="AJ87:AL87"/>
    <mergeCell ref="V84:Z84"/>
    <mergeCell ref="AA84:AB84"/>
    <mergeCell ref="AC84:AD84"/>
    <mergeCell ref="AE84:AG84"/>
    <mergeCell ref="AH84:AI84"/>
    <mergeCell ref="AJ84:AL84"/>
    <mergeCell ref="V85:Z85"/>
    <mergeCell ref="AA85:AB85"/>
    <mergeCell ref="AC85:AD85"/>
    <mergeCell ref="AE85:AG85"/>
    <mergeCell ref="AH85:AI85"/>
    <mergeCell ref="AJ85:AL85"/>
    <mergeCell ref="V82:Z82"/>
    <mergeCell ref="AA82:AB82"/>
    <mergeCell ref="AC82:AD82"/>
    <mergeCell ref="AE82:AG82"/>
    <mergeCell ref="AH82:AI82"/>
    <mergeCell ref="AJ82:AL82"/>
    <mergeCell ref="V83:Z83"/>
    <mergeCell ref="AA83:AB83"/>
    <mergeCell ref="AC83:AD83"/>
    <mergeCell ref="AE83:AG83"/>
    <mergeCell ref="AH83:AI83"/>
    <mergeCell ref="AJ83:AL83"/>
    <mergeCell ref="V80:Z80"/>
    <mergeCell ref="AA80:AB80"/>
    <mergeCell ref="AC80:AD80"/>
    <mergeCell ref="AE80:AG80"/>
    <mergeCell ref="AH80:AI80"/>
    <mergeCell ref="AJ80:AL80"/>
    <mergeCell ref="V81:Z81"/>
    <mergeCell ref="AA81:AB81"/>
    <mergeCell ref="AC81:AD81"/>
    <mergeCell ref="AE81:AG81"/>
    <mergeCell ref="AH81:AI81"/>
    <mergeCell ref="AJ81:AL81"/>
    <mergeCell ref="V77:AM77"/>
    <mergeCell ref="V78:Z78"/>
    <mergeCell ref="AA78:AB78"/>
    <mergeCell ref="AC78:AD78"/>
    <mergeCell ref="AE78:AG78"/>
    <mergeCell ref="AH78:AI78"/>
    <mergeCell ref="AJ78:AL78"/>
    <mergeCell ref="V79:Z79"/>
    <mergeCell ref="AA79:AB79"/>
    <mergeCell ref="AC79:AD79"/>
    <mergeCell ref="AE79:AG79"/>
    <mergeCell ref="AH79:AI79"/>
    <mergeCell ref="AJ79:AL79"/>
    <mergeCell ref="X72:Y72"/>
    <mergeCell ref="AA72:AB72"/>
    <mergeCell ref="AC72:AI72"/>
    <mergeCell ref="AJ72:AL72"/>
    <mergeCell ref="V73:AI73"/>
    <mergeCell ref="AJ73:AL73"/>
    <mergeCell ref="V74:AD74"/>
    <mergeCell ref="AE74:AI74"/>
    <mergeCell ref="V76:AN76"/>
    <mergeCell ref="X69:Y69"/>
    <mergeCell ref="AA69:AB69"/>
    <mergeCell ref="AC69:AI69"/>
    <mergeCell ref="AJ69:AL69"/>
    <mergeCell ref="X70:Y70"/>
    <mergeCell ref="AA70:AB70"/>
    <mergeCell ref="AC70:AI70"/>
    <mergeCell ref="AJ70:AL70"/>
    <mergeCell ref="X71:Y71"/>
    <mergeCell ref="AA71:AB71"/>
    <mergeCell ref="AC71:AI71"/>
    <mergeCell ref="AJ71:AL71"/>
    <mergeCell ref="X66:Y66"/>
    <mergeCell ref="AA66:AB66"/>
    <mergeCell ref="AC66:AI66"/>
    <mergeCell ref="AJ66:AL66"/>
    <mergeCell ref="X67:Y67"/>
    <mergeCell ref="AA67:AB67"/>
    <mergeCell ref="AC67:AI67"/>
    <mergeCell ref="AJ67:AL67"/>
    <mergeCell ref="X68:Y68"/>
    <mergeCell ref="AA68:AB68"/>
    <mergeCell ref="AC68:AI68"/>
    <mergeCell ref="AJ68:AL68"/>
    <mergeCell ref="W63:AB63"/>
    <mergeCell ref="AC63:AI63"/>
    <mergeCell ref="AJ63:AL63"/>
    <mergeCell ref="X64:Y64"/>
    <mergeCell ref="AA64:AB64"/>
    <mergeCell ref="AC64:AI64"/>
    <mergeCell ref="AJ64:AL64"/>
    <mergeCell ref="X65:Y65"/>
    <mergeCell ref="AA65:AB65"/>
    <mergeCell ref="AC65:AI65"/>
    <mergeCell ref="AJ65:AL65"/>
    <mergeCell ref="X60:Y60"/>
    <mergeCell ref="AA60:AB60"/>
    <mergeCell ref="AC60:AI60"/>
    <mergeCell ref="AJ60:AL60"/>
    <mergeCell ref="X61:Y61"/>
    <mergeCell ref="AA61:AB61"/>
    <mergeCell ref="AC61:AI61"/>
    <mergeCell ref="AJ61:AL61"/>
    <mergeCell ref="V62:AI62"/>
    <mergeCell ref="AJ62:AL62"/>
    <mergeCell ref="X57:Y57"/>
    <mergeCell ref="AA57:AB57"/>
    <mergeCell ref="AC57:AI57"/>
    <mergeCell ref="AJ57:AL57"/>
    <mergeCell ref="X58:Y58"/>
    <mergeCell ref="AA58:AB58"/>
    <mergeCell ref="AC58:AI58"/>
    <mergeCell ref="AJ58:AL58"/>
    <mergeCell ref="X59:Y59"/>
    <mergeCell ref="AA59:AB59"/>
    <mergeCell ref="AC59:AI59"/>
    <mergeCell ref="AJ59:AL59"/>
    <mergeCell ref="X54:Y54"/>
    <mergeCell ref="AA54:AB54"/>
    <mergeCell ref="AC54:AI54"/>
    <mergeCell ref="AJ54:AL54"/>
    <mergeCell ref="X55:Y55"/>
    <mergeCell ref="AA55:AB55"/>
    <mergeCell ref="AC55:AI55"/>
    <mergeCell ref="AJ55:AL55"/>
    <mergeCell ref="X56:Y56"/>
    <mergeCell ref="AA56:AB56"/>
    <mergeCell ref="AC56:AI56"/>
    <mergeCell ref="AJ56:AL56"/>
    <mergeCell ref="V51:AI51"/>
    <mergeCell ref="AJ51:AL51"/>
    <mergeCell ref="W52:Y52"/>
    <mergeCell ref="Z52:AB52"/>
    <mergeCell ref="AC52:AI52"/>
    <mergeCell ref="AJ52:AL52"/>
    <mergeCell ref="X53:Y53"/>
    <mergeCell ref="AA53:AB53"/>
    <mergeCell ref="AC53:AI53"/>
    <mergeCell ref="AJ53:AL53"/>
    <mergeCell ref="X49:Y49"/>
    <mergeCell ref="AA49:AB49"/>
    <mergeCell ref="AD49:AE49"/>
    <mergeCell ref="AF49:AI49"/>
    <mergeCell ref="AJ49:AL49"/>
    <mergeCell ref="X50:Y50"/>
    <mergeCell ref="AA50:AB50"/>
    <mergeCell ref="AD50:AE50"/>
    <mergeCell ref="AF50:AI50"/>
    <mergeCell ref="AJ50:AL50"/>
    <mergeCell ref="X47:Y47"/>
    <mergeCell ref="AA47:AB47"/>
    <mergeCell ref="AD47:AE47"/>
    <mergeCell ref="AF47:AI47"/>
    <mergeCell ref="AJ47:AL47"/>
    <mergeCell ref="X48:Y48"/>
    <mergeCell ref="AA48:AB48"/>
    <mergeCell ref="AD48:AE48"/>
    <mergeCell ref="AF48:AI48"/>
    <mergeCell ref="AJ48:AL48"/>
    <mergeCell ref="X45:Y45"/>
    <mergeCell ref="AA45:AB45"/>
    <mergeCell ref="AD45:AE45"/>
    <mergeCell ref="AF45:AI45"/>
    <mergeCell ref="AJ45:AL45"/>
    <mergeCell ref="X46:Y46"/>
    <mergeCell ref="AA46:AB46"/>
    <mergeCell ref="AD46:AE46"/>
    <mergeCell ref="AF46:AI46"/>
    <mergeCell ref="AJ46:AL46"/>
    <mergeCell ref="X43:Y43"/>
    <mergeCell ref="AA43:AB43"/>
    <mergeCell ref="AD43:AE43"/>
    <mergeCell ref="AF43:AI43"/>
    <mergeCell ref="AJ43:AL43"/>
    <mergeCell ref="X44:Y44"/>
    <mergeCell ref="AA44:AB44"/>
    <mergeCell ref="AD44:AE44"/>
    <mergeCell ref="AF44:AI44"/>
    <mergeCell ref="AJ44:AL44"/>
    <mergeCell ref="X41:Y41"/>
    <mergeCell ref="AA41:AB41"/>
    <mergeCell ref="AD41:AE41"/>
    <mergeCell ref="AF41:AI41"/>
    <mergeCell ref="AJ41:AL41"/>
    <mergeCell ref="X42:Y42"/>
    <mergeCell ref="AA42:AB42"/>
    <mergeCell ref="AD42:AE42"/>
    <mergeCell ref="AF42:AI42"/>
    <mergeCell ref="AJ42:AL42"/>
    <mergeCell ref="X39:Y39"/>
    <mergeCell ref="AA39:AB39"/>
    <mergeCell ref="AD39:AE39"/>
    <mergeCell ref="AF39:AI39"/>
    <mergeCell ref="AJ39:AL39"/>
    <mergeCell ref="X40:Y40"/>
    <mergeCell ref="AA40:AB40"/>
    <mergeCell ref="AD40:AE40"/>
    <mergeCell ref="AF40:AI40"/>
    <mergeCell ref="AJ40:AL40"/>
    <mergeCell ref="X37:Y37"/>
    <mergeCell ref="AA37:AB37"/>
    <mergeCell ref="AD37:AE37"/>
    <mergeCell ref="AF37:AI37"/>
    <mergeCell ref="AJ37:AL37"/>
    <mergeCell ref="X38:Y38"/>
    <mergeCell ref="AA38:AB38"/>
    <mergeCell ref="AD38:AE38"/>
    <mergeCell ref="AF38:AI38"/>
    <mergeCell ref="AJ38:AL38"/>
    <mergeCell ref="X35:Y35"/>
    <mergeCell ref="AA35:AB35"/>
    <mergeCell ref="AD35:AE35"/>
    <mergeCell ref="AF35:AI35"/>
    <mergeCell ref="AJ35:AL35"/>
    <mergeCell ref="X36:Y36"/>
    <mergeCell ref="AA36:AB36"/>
    <mergeCell ref="AD36:AE36"/>
    <mergeCell ref="AF36:AI36"/>
    <mergeCell ref="AJ36:AL36"/>
    <mergeCell ref="X33:Y33"/>
    <mergeCell ref="AA33:AB33"/>
    <mergeCell ref="AD33:AE33"/>
    <mergeCell ref="AF33:AI33"/>
    <mergeCell ref="AJ33:AL33"/>
    <mergeCell ref="X34:Y34"/>
    <mergeCell ref="AA34:AB34"/>
    <mergeCell ref="AD34:AE34"/>
    <mergeCell ref="AF34:AI34"/>
    <mergeCell ref="AJ34:AL34"/>
    <mergeCell ref="X31:Y31"/>
    <mergeCell ref="AA31:AB31"/>
    <mergeCell ref="AD31:AE31"/>
    <mergeCell ref="AF31:AI31"/>
    <mergeCell ref="AJ31:AL31"/>
    <mergeCell ref="X32:Y32"/>
    <mergeCell ref="AA32:AB32"/>
    <mergeCell ref="AD32:AE32"/>
    <mergeCell ref="AF32:AI32"/>
    <mergeCell ref="AJ32:AL32"/>
    <mergeCell ref="X29:Y29"/>
    <mergeCell ref="AA29:AB29"/>
    <mergeCell ref="AD29:AE29"/>
    <mergeCell ref="AF29:AI29"/>
    <mergeCell ref="AJ29:AL29"/>
    <mergeCell ref="X30:Y30"/>
    <mergeCell ref="AA30:AB30"/>
    <mergeCell ref="AD30:AE30"/>
    <mergeCell ref="AF30:AI30"/>
    <mergeCell ref="AJ30:AL30"/>
    <mergeCell ref="V26:AI26"/>
    <mergeCell ref="AJ26:AL26"/>
    <mergeCell ref="W27:AB27"/>
    <mergeCell ref="AC27:AE27"/>
    <mergeCell ref="AF27:AI27"/>
    <mergeCell ref="AJ27:AL27"/>
    <mergeCell ref="X28:Y28"/>
    <mergeCell ref="AA28:AB28"/>
    <mergeCell ref="AD28:AE28"/>
    <mergeCell ref="AF28:AI28"/>
    <mergeCell ref="AJ28:AL28"/>
    <mergeCell ref="X23:Y23"/>
    <mergeCell ref="AA23:AB23"/>
    <mergeCell ref="AC23:AI23"/>
    <mergeCell ref="AJ23:AL23"/>
    <mergeCell ref="X24:Y24"/>
    <mergeCell ref="AA24:AB24"/>
    <mergeCell ref="AC24:AI24"/>
    <mergeCell ref="AJ24:AL24"/>
    <mergeCell ref="X25:Y25"/>
    <mergeCell ref="AA25:AB25"/>
    <mergeCell ref="AC25:AI25"/>
    <mergeCell ref="AJ25:AL25"/>
    <mergeCell ref="X20:Y20"/>
    <mergeCell ref="AA20:AB20"/>
    <mergeCell ref="AC20:AI20"/>
    <mergeCell ref="AJ20:AL20"/>
    <mergeCell ref="X21:Y21"/>
    <mergeCell ref="AA21:AB21"/>
    <mergeCell ref="AC21:AI21"/>
    <mergeCell ref="AJ21:AL21"/>
    <mergeCell ref="X22:Y22"/>
    <mergeCell ref="AA22:AB22"/>
    <mergeCell ref="AC22:AI22"/>
    <mergeCell ref="AJ22:AL22"/>
    <mergeCell ref="X17:Y17"/>
    <mergeCell ref="AA17:AB17"/>
    <mergeCell ref="AC17:AI17"/>
    <mergeCell ref="AJ17:AL17"/>
    <mergeCell ref="X18:Y18"/>
    <mergeCell ref="AA18:AB18"/>
    <mergeCell ref="AC18:AI18"/>
    <mergeCell ref="AJ18:AL18"/>
    <mergeCell ref="X19:Y19"/>
    <mergeCell ref="AA19:AB19"/>
    <mergeCell ref="AC19:AI19"/>
    <mergeCell ref="AJ19:AL19"/>
    <mergeCell ref="X14:Y14"/>
    <mergeCell ref="AA14:AB14"/>
    <mergeCell ref="AC14:AI14"/>
    <mergeCell ref="AJ14:AL14"/>
    <mergeCell ref="X15:Y15"/>
    <mergeCell ref="AA15:AB15"/>
    <mergeCell ref="AC15:AI15"/>
    <mergeCell ref="AJ15:AL15"/>
    <mergeCell ref="X16:Y16"/>
    <mergeCell ref="AA16:AB16"/>
    <mergeCell ref="AC16:AI16"/>
    <mergeCell ref="AJ16:AL16"/>
    <mergeCell ref="AC11:AI11"/>
    <mergeCell ref="AJ11:AL11"/>
    <mergeCell ref="X12:Y12"/>
    <mergeCell ref="AA12:AB12"/>
    <mergeCell ref="AC12:AI12"/>
    <mergeCell ref="AJ12:AL12"/>
    <mergeCell ref="X13:Y13"/>
    <mergeCell ref="AA13:AB13"/>
    <mergeCell ref="AC13:AI13"/>
    <mergeCell ref="AJ13:AL13"/>
    <mergeCell ref="O136:Q136"/>
    <mergeCell ref="C137:E137"/>
    <mergeCell ref="F137:H137"/>
    <mergeCell ref="A77:R77"/>
    <mergeCell ref="V1:AO1"/>
    <mergeCell ref="V3:AL3"/>
    <mergeCell ref="V4:V5"/>
    <mergeCell ref="W7:Z7"/>
    <mergeCell ref="AA7:AE7"/>
    <mergeCell ref="AF7:AL7"/>
    <mergeCell ref="W8:Z8"/>
    <mergeCell ref="AA8:AE8"/>
    <mergeCell ref="AF8:AL8"/>
    <mergeCell ref="V10:AL10"/>
    <mergeCell ref="W11:Y11"/>
    <mergeCell ref="Z11:AB11"/>
    <mergeCell ref="C38:D38"/>
    <mergeCell ref="F38:G38"/>
    <mergeCell ref="I38:J38"/>
    <mergeCell ref="K38:N38"/>
    <mergeCell ref="O38:Q38"/>
    <mergeCell ref="O73:Q73"/>
    <mergeCell ref="F36:G36"/>
    <mergeCell ref="I36:J36"/>
    <mergeCell ref="O51:Q51"/>
    <mergeCell ref="B52:D52"/>
    <mergeCell ref="E52:G52"/>
    <mergeCell ref="O52:Q52"/>
    <mergeCell ref="O53:Q53"/>
    <mergeCell ref="O54:Q54"/>
    <mergeCell ref="O55:Q55"/>
    <mergeCell ref="O56:Q56"/>
    <mergeCell ref="M91:N91"/>
    <mergeCell ref="O91:Q91"/>
    <mergeCell ref="L134:N134"/>
    <mergeCell ref="M89:N89"/>
    <mergeCell ref="M90:N90"/>
    <mergeCell ref="J83:L83"/>
    <mergeCell ref="O138:Q138"/>
    <mergeCell ref="C140:E140"/>
    <mergeCell ref="C139:E139"/>
    <mergeCell ref="F139:H139"/>
    <mergeCell ref="I139:K139"/>
    <mergeCell ref="L139:N139"/>
    <mergeCell ref="O139:Q139"/>
    <mergeCell ref="A1:T1"/>
    <mergeCell ref="A76:S76"/>
    <mergeCell ref="A82:E82"/>
    <mergeCell ref="F82:G82"/>
    <mergeCell ref="H82:I82"/>
    <mergeCell ref="J82:L82"/>
    <mergeCell ref="M82:N82"/>
    <mergeCell ref="O82:Q82"/>
    <mergeCell ref="A81:E81"/>
    <mergeCell ref="F81:G81"/>
    <mergeCell ref="H81:I81"/>
    <mergeCell ref="J81:L81"/>
    <mergeCell ref="M81:N81"/>
    <mergeCell ref="O81:Q81"/>
    <mergeCell ref="C135:E135"/>
    <mergeCell ref="F135:H135"/>
    <mergeCell ref="I135:K135"/>
    <mergeCell ref="O134:Q134"/>
    <mergeCell ref="C136:E136"/>
    <mergeCell ref="M78:N78"/>
    <mergeCell ref="O78:Q78"/>
    <mergeCell ref="O79:Q79"/>
    <mergeCell ref="M79:N79"/>
    <mergeCell ref="O80:Q80"/>
    <mergeCell ref="O83:Q83"/>
    <mergeCell ref="O84:Q84"/>
    <mergeCell ref="O85:Q85"/>
    <mergeCell ref="O86:Q86"/>
    <mergeCell ref="O87:Q87"/>
    <mergeCell ref="O88:Q88"/>
    <mergeCell ref="O89:Q89"/>
    <mergeCell ref="O90:Q90"/>
    <mergeCell ref="M80:N80"/>
    <mergeCell ref="M83:N83"/>
    <mergeCell ref="M84:N84"/>
    <mergeCell ref="M85:N85"/>
    <mergeCell ref="M86:N86"/>
    <mergeCell ref="M87:N87"/>
    <mergeCell ref="M88:N88"/>
    <mergeCell ref="O27:Q27"/>
    <mergeCell ref="O28:Q28"/>
    <mergeCell ref="O29:Q29"/>
    <mergeCell ref="O30:Q30"/>
    <mergeCell ref="O31:Q31"/>
    <mergeCell ref="O32:Q32"/>
    <mergeCell ref="O33:Q33"/>
    <mergeCell ref="O34:Q34"/>
    <mergeCell ref="O35:Q35"/>
    <mergeCell ref="C37:D37"/>
    <mergeCell ref="F37:G37"/>
    <mergeCell ref="I37:J37"/>
    <mergeCell ref="K37:N37"/>
    <mergeCell ref="O37:Q37"/>
    <mergeCell ref="O46:Q46"/>
    <mergeCell ref="C45:D45"/>
    <mergeCell ref="F45:G45"/>
    <mergeCell ref="I45:J45"/>
    <mergeCell ref="K45:N45"/>
    <mergeCell ref="K33:N33"/>
    <mergeCell ref="K36:N36"/>
    <mergeCell ref="O36:Q36"/>
    <mergeCell ref="H27:J27"/>
    <mergeCell ref="K28:N28"/>
    <mergeCell ref="I28:J28"/>
    <mergeCell ref="I29:J29"/>
    <mergeCell ref="K29:N29"/>
    <mergeCell ref="C33:D33"/>
    <mergeCell ref="C34:D34"/>
    <mergeCell ref="C35:D35"/>
    <mergeCell ref="F30:G30"/>
    <mergeCell ref="C46:D46"/>
    <mergeCell ref="O20:Q20"/>
    <mergeCell ref="O21:Q21"/>
    <mergeCell ref="O22:Q22"/>
    <mergeCell ref="O23:Q23"/>
    <mergeCell ref="O24:Q24"/>
    <mergeCell ref="O25:Q25"/>
    <mergeCell ref="O26:Q26"/>
    <mergeCell ref="I33:J33"/>
    <mergeCell ref="K44:N44"/>
    <mergeCell ref="O44:Q44"/>
    <mergeCell ref="C43:D43"/>
    <mergeCell ref="F43:G43"/>
    <mergeCell ref="I43:J43"/>
    <mergeCell ref="K43:N43"/>
    <mergeCell ref="O43:Q43"/>
    <mergeCell ref="A10:Q10"/>
    <mergeCell ref="C23:D23"/>
    <mergeCell ref="F17:G17"/>
    <mergeCell ref="H17:N17"/>
    <mergeCell ref="C25:D25"/>
    <mergeCell ref="F25:G25"/>
    <mergeCell ref="B11:D11"/>
    <mergeCell ref="E11:G11"/>
    <mergeCell ref="C15:D15"/>
    <mergeCell ref="F15:G15"/>
    <mergeCell ref="H15:N15"/>
    <mergeCell ref="H21:N21"/>
    <mergeCell ref="C24:D24"/>
    <mergeCell ref="F24:G24"/>
    <mergeCell ref="H24:N24"/>
    <mergeCell ref="O11:Q11"/>
    <mergeCell ref="O12:Q12"/>
    <mergeCell ref="O13:Q13"/>
    <mergeCell ref="O14:Q14"/>
    <mergeCell ref="O15:Q15"/>
    <mergeCell ref="O16:Q16"/>
    <mergeCell ref="O17:Q17"/>
    <mergeCell ref="O18:Q18"/>
    <mergeCell ref="O19:Q19"/>
    <mergeCell ref="A147:I147"/>
    <mergeCell ref="J147:N147"/>
    <mergeCell ref="A99:I99"/>
    <mergeCell ref="A100:I100"/>
    <mergeCell ref="A101:I101"/>
    <mergeCell ref="I118:K118"/>
    <mergeCell ref="L118:N118"/>
    <mergeCell ref="A146:E146"/>
    <mergeCell ref="A104:B105"/>
    <mergeCell ref="A106:A112"/>
    <mergeCell ref="C107:E107"/>
    <mergeCell ref="F107:H107"/>
    <mergeCell ref="J100:L100"/>
    <mergeCell ref="J101:L101"/>
    <mergeCell ref="A102:I102"/>
    <mergeCell ref="J102:L102"/>
    <mergeCell ref="F140:H140"/>
    <mergeCell ref="I140:K140"/>
    <mergeCell ref="L140:N140"/>
    <mergeCell ref="A134:A140"/>
    <mergeCell ref="C134:E134"/>
    <mergeCell ref="F134:H134"/>
    <mergeCell ref="I134:K134"/>
    <mergeCell ref="C138:E138"/>
    <mergeCell ref="A126:A133"/>
    <mergeCell ref="A123:A125"/>
    <mergeCell ref="A141:A145"/>
    <mergeCell ref="C145:E145"/>
    <mergeCell ref="F145:H145"/>
    <mergeCell ref="I145:K145"/>
    <mergeCell ref="L145:N145"/>
    <mergeCell ref="A120:A122"/>
    <mergeCell ref="A113:A119"/>
    <mergeCell ref="C113:E113"/>
    <mergeCell ref="F113:H113"/>
    <mergeCell ref="I113:K113"/>
    <mergeCell ref="L113:N113"/>
    <mergeCell ref="C114:E114"/>
    <mergeCell ref="F114:H114"/>
    <mergeCell ref="I114:K114"/>
    <mergeCell ref="L114:N114"/>
    <mergeCell ref="F138:H138"/>
    <mergeCell ref="I138:K138"/>
    <mergeCell ref="L138:N138"/>
    <mergeCell ref="C120:E120"/>
    <mergeCell ref="F120:H120"/>
    <mergeCell ref="I120:K120"/>
    <mergeCell ref="L120:N120"/>
    <mergeCell ref="C122:E122"/>
    <mergeCell ref="F122:H122"/>
    <mergeCell ref="I122:K122"/>
    <mergeCell ref="L122:N122"/>
    <mergeCell ref="C127:E127"/>
    <mergeCell ref="F127:H127"/>
    <mergeCell ref="I127:K127"/>
    <mergeCell ref="L127:N127"/>
    <mergeCell ref="C132:E132"/>
    <mergeCell ref="C110:E110"/>
    <mergeCell ref="F110:H110"/>
    <mergeCell ref="I110:K110"/>
    <mergeCell ref="L110:N110"/>
    <mergeCell ref="O110:Q110"/>
    <mergeCell ref="C111:E111"/>
    <mergeCell ref="F111:H111"/>
    <mergeCell ref="O118:Q118"/>
    <mergeCell ref="C119:E119"/>
    <mergeCell ref="F119:H119"/>
    <mergeCell ref="I119:K119"/>
    <mergeCell ref="L119:N119"/>
    <mergeCell ref="O119:Q119"/>
    <mergeCell ref="O113:Q113"/>
    <mergeCell ref="I111:K111"/>
    <mergeCell ref="L111:N111"/>
    <mergeCell ref="O111:Q111"/>
    <mergeCell ref="C112:E112"/>
    <mergeCell ref="F112:H112"/>
    <mergeCell ref="I112:K112"/>
    <mergeCell ref="L112:N112"/>
    <mergeCell ref="O112:Q112"/>
    <mergeCell ref="C108:E108"/>
    <mergeCell ref="F108:H108"/>
    <mergeCell ref="I108:K108"/>
    <mergeCell ref="L108:N108"/>
    <mergeCell ref="O108:Q108"/>
    <mergeCell ref="C109:E109"/>
    <mergeCell ref="F109:H109"/>
    <mergeCell ref="I109:K109"/>
    <mergeCell ref="L109:N109"/>
    <mergeCell ref="O109:Q109"/>
    <mergeCell ref="J99:L99"/>
    <mergeCell ref="A4:A5"/>
    <mergeCell ref="F79:G79"/>
    <mergeCell ref="J79:L79"/>
    <mergeCell ref="A79:E79"/>
    <mergeCell ref="A80:E80"/>
    <mergeCell ref="A92:E92"/>
    <mergeCell ref="F92:G92"/>
    <mergeCell ref="H92:I92"/>
    <mergeCell ref="J92:L92"/>
    <mergeCell ref="A93:E93"/>
    <mergeCell ref="F93:G93"/>
    <mergeCell ref="H93:I93"/>
    <mergeCell ref="J93:L93"/>
    <mergeCell ref="A74:I74"/>
    <mergeCell ref="J74:N74"/>
    <mergeCell ref="J95:L95"/>
    <mergeCell ref="A95:E95"/>
    <mergeCell ref="F95:G95"/>
    <mergeCell ref="H95:I95"/>
    <mergeCell ref="J78:L78"/>
    <mergeCell ref="H78:I78"/>
    <mergeCell ref="H16:N16"/>
    <mergeCell ref="C17:D17"/>
    <mergeCell ref="H96:I96"/>
    <mergeCell ref="J96:L96"/>
    <mergeCell ref="J97:L97"/>
    <mergeCell ref="A97:I97"/>
    <mergeCell ref="A98:I98"/>
    <mergeCell ref="J98:L98"/>
    <mergeCell ref="A96:E96"/>
    <mergeCell ref="F96:G96"/>
    <mergeCell ref="F46:G46"/>
    <mergeCell ref="I46:J46"/>
    <mergeCell ref="K46:N46"/>
    <mergeCell ref="C41:D41"/>
    <mergeCell ref="F41:G41"/>
    <mergeCell ref="I41:J41"/>
    <mergeCell ref="K41:N41"/>
    <mergeCell ref="C49:D49"/>
    <mergeCell ref="F49:G49"/>
    <mergeCell ref="I49:J49"/>
    <mergeCell ref="K49:N49"/>
    <mergeCell ref="C48:D48"/>
    <mergeCell ref="F84:G84"/>
    <mergeCell ref="F85:G85"/>
    <mergeCell ref="F86:G86"/>
    <mergeCell ref="F87:G87"/>
    <mergeCell ref="F88:G88"/>
    <mergeCell ref="A94:E94"/>
    <mergeCell ref="F94:G94"/>
    <mergeCell ref="J91:L91"/>
    <mergeCell ref="J90:L90"/>
    <mergeCell ref="J89:L89"/>
    <mergeCell ref="B7:E7"/>
    <mergeCell ref="F7:J7"/>
    <mergeCell ref="K7:Q7"/>
    <mergeCell ref="K8:Q8"/>
    <mergeCell ref="F78:G78"/>
    <mergeCell ref="A78:E78"/>
    <mergeCell ref="F23:G23"/>
    <mergeCell ref="H23:N23"/>
    <mergeCell ref="C22:D22"/>
    <mergeCell ref="F22:G22"/>
    <mergeCell ref="H22:N22"/>
    <mergeCell ref="C21:D21"/>
    <mergeCell ref="F21:G21"/>
    <mergeCell ref="F8:J8"/>
    <mergeCell ref="B8:E8"/>
    <mergeCell ref="C20:D20"/>
    <mergeCell ref="F20:G20"/>
    <mergeCell ref="F19:G19"/>
    <mergeCell ref="A51:N51"/>
    <mergeCell ref="F33:G33"/>
    <mergeCell ref="F34:G34"/>
    <mergeCell ref="F35:G35"/>
    <mergeCell ref="F50:G50"/>
    <mergeCell ref="C28:D28"/>
    <mergeCell ref="C29:D29"/>
    <mergeCell ref="F28:G28"/>
    <mergeCell ref="F29:G29"/>
    <mergeCell ref="I31:J31"/>
    <mergeCell ref="K31:N31"/>
    <mergeCell ref="I32:J32"/>
    <mergeCell ref="K32:N32"/>
    <mergeCell ref="F61:G61"/>
    <mergeCell ref="J88:L88"/>
    <mergeCell ref="J87:L87"/>
    <mergeCell ref="J86:L86"/>
    <mergeCell ref="J85:L85"/>
    <mergeCell ref="F89:G89"/>
    <mergeCell ref="F90:G90"/>
    <mergeCell ref="A85:E85"/>
    <mergeCell ref="A86:E86"/>
    <mergeCell ref="A87:E87"/>
    <mergeCell ref="A88:E88"/>
    <mergeCell ref="A89:E89"/>
    <mergeCell ref="A90:E90"/>
    <mergeCell ref="J84:L84"/>
    <mergeCell ref="A84:E84"/>
    <mergeCell ref="J80:L80"/>
    <mergeCell ref="H52:N52"/>
    <mergeCell ref="C53:D53"/>
    <mergeCell ref="F53:G53"/>
    <mergeCell ref="H53:N53"/>
    <mergeCell ref="C54:D54"/>
    <mergeCell ref="F54:G54"/>
    <mergeCell ref="H54:N54"/>
    <mergeCell ref="C55:D55"/>
    <mergeCell ref="F55:G55"/>
    <mergeCell ref="H55:N55"/>
    <mergeCell ref="C56:D56"/>
    <mergeCell ref="F56:G56"/>
    <mergeCell ref="H56:N56"/>
    <mergeCell ref="C57:D57"/>
    <mergeCell ref="F57:G57"/>
    <mergeCell ref="H57:N57"/>
    <mergeCell ref="C61:D61"/>
    <mergeCell ref="H61:N61"/>
    <mergeCell ref="A62:N62"/>
    <mergeCell ref="C67:D67"/>
    <mergeCell ref="F67:G67"/>
    <mergeCell ref="H67:N67"/>
    <mergeCell ref="C68:D68"/>
    <mergeCell ref="F68:G68"/>
    <mergeCell ref="H68:N68"/>
    <mergeCell ref="C69:D69"/>
    <mergeCell ref="F69:G69"/>
    <mergeCell ref="F64:G64"/>
    <mergeCell ref="H64:N64"/>
    <mergeCell ref="C65:D65"/>
    <mergeCell ref="O65:Q65"/>
    <mergeCell ref="O66:Q66"/>
    <mergeCell ref="O67:Q67"/>
    <mergeCell ref="C31:D31"/>
    <mergeCell ref="C32:D32"/>
    <mergeCell ref="O69:Q69"/>
    <mergeCell ref="O60:Q60"/>
    <mergeCell ref="C42:D42"/>
    <mergeCell ref="F42:G42"/>
    <mergeCell ref="I42:J42"/>
    <mergeCell ref="O40:Q40"/>
    <mergeCell ref="C39:D39"/>
    <mergeCell ref="F39:G39"/>
    <mergeCell ref="I39:J39"/>
    <mergeCell ref="K39:N39"/>
    <mergeCell ref="O39:Q39"/>
    <mergeCell ref="O41:Q41"/>
    <mergeCell ref="C40:D40"/>
    <mergeCell ref="F40:G40"/>
    <mergeCell ref="C59:D59"/>
    <mergeCell ref="F59:G59"/>
    <mergeCell ref="H59:N59"/>
    <mergeCell ref="C60:D60"/>
    <mergeCell ref="F60:G60"/>
    <mergeCell ref="H60:N60"/>
    <mergeCell ref="C36:D36"/>
    <mergeCell ref="O50:Q50"/>
    <mergeCell ref="O49:Q49"/>
    <mergeCell ref="F48:G48"/>
    <mergeCell ref="I48:J48"/>
    <mergeCell ref="C47:D47"/>
    <mergeCell ref="F47:G47"/>
    <mergeCell ref="I47:J47"/>
    <mergeCell ref="K47:N47"/>
    <mergeCell ref="O47:Q47"/>
    <mergeCell ref="F31:G31"/>
    <mergeCell ref="F32:G32"/>
    <mergeCell ref="K48:N48"/>
    <mergeCell ref="O48:Q48"/>
    <mergeCell ref="I40:J40"/>
    <mergeCell ref="K40:N40"/>
    <mergeCell ref="O45:Q45"/>
    <mergeCell ref="C44:D44"/>
    <mergeCell ref="F44:G44"/>
    <mergeCell ref="I44:J44"/>
    <mergeCell ref="C50:D50"/>
    <mergeCell ref="K42:N42"/>
    <mergeCell ref="O42:Q42"/>
    <mergeCell ref="O57:Q57"/>
    <mergeCell ref="O58:Q58"/>
    <mergeCell ref="O59:Q59"/>
    <mergeCell ref="H11:N11"/>
    <mergeCell ref="C12:D12"/>
    <mergeCell ref="F12:G12"/>
    <mergeCell ref="H12:N12"/>
    <mergeCell ref="C13:D13"/>
    <mergeCell ref="F13:G13"/>
    <mergeCell ref="H13:N13"/>
    <mergeCell ref="C14:D14"/>
    <mergeCell ref="F14:G14"/>
    <mergeCell ref="H14:N14"/>
    <mergeCell ref="C16:D16"/>
    <mergeCell ref="C19:D19"/>
    <mergeCell ref="F72:G72"/>
    <mergeCell ref="O61:Q61"/>
    <mergeCell ref="O62:Q62"/>
    <mergeCell ref="O63:Q63"/>
    <mergeCell ref="H72:N72"/>
    <mergeCell ref="I34:J34"/>
    <mergeCell ref="K34:N34"/>
    <mergeCell ref="I35:J35"/>
    <mergeCell ref="K35:N35"/>
    <mergeCell ref="I50:J50"/>
    <mergeCell ref="K50:N50"/>
    <mergeCell ref="C30:D30"/>
    <mergeCell ref="H20:N20"/>
    <mergeCell ref="O64:Q64"/>
    <mergeCell ref="I30:J30"/>
    <mergeCell ref="K30:N30"/>
    <mergeCell ref="B63:G63"/>
    <mergeCell ref="H63:N63"/>
    <mergeCell ref="C58:D58"/>
    <mergeCell ref="F58:G58"/>
    <mergeCell ref="A3:Q3"/>
    <mergeCell ref="C104:E104"/>
    <mergeCell ref="F104:H104"/>
    <mergeCell ref="I104:K104"/>
    <mergeCell ref="L104:N104"/>
    <mergeCell ref="O104:Q104"/>
    <mergeCell ref="A83:E83"/>
    <mergeCell ref="F80:G80"/>
    <mergeCell ref="F83:G83"/>
    <mergeCell ref="H79:I79"/>
    <mergeCell ref="H80:I80"/>
    <mergeCell ref="H83:I83"/>
    <mergeCell ref="H84:I84"/>
    <mergeCell ref="H85:I85"/>
    <mergeCell ref="H86:I86"/>
    <mergeCell ref="H94:I94"/>
    <mergeCell ref="J94:L94"/>
    <mergeCell ref="H71:N71"/>
    <mergeCell ref="C72:D72"/>
    <mergeCell ref="C71:D71"/>
    <mergeCell ref="F71:G71"/>
    <mergeCell ref="F65:G65"/>
    <mergeCell ref="H65:N65"/>
    <mergeCell ref="C66:D66"/>
    <mergeCell ref="F66:G66"/>
    <mergeCell ref="H66:N66"/>
    <mergeCell ref="O68:Q68"/>
    <mergeCell ref="F16:G16"/>
    <mergeCell ref="H19:N19"/>
    <mergeCell ref="C18:D18"/>
    <mergeCell ref="F18:G18"/>
    <mergeCell ref="H18:N18"/>
    <mergeCell ref="C105:E105"/>
    <mergeCell ref="F105:H105"/>
    <mergeCell ref="I105:K105"/>
    <mergeCell ref="L105:N105"/>
    <mergeCell ref="O105:Q105"/>
    <mergeCell ref="C106:E106"/>
    <mergeCell ref="F106:H106"/>
    <mergeCell ref="I106:K106"/>
    <mergeCell ref="L106:N106"/>
    <mergeCell ref="O106:Q106"/>
    <mergeCell ref="I107:K107"/>
    <mergeCell ref="L107:N107"/>
    <mergeCell ref="O107:Q107"/>
    <mergeCell ref="H25:N25"/>
    <mergeCell ref="H87:I87"/>
    <mergeCell ref="H88:I88"/>
    <mergeCell ref="H89:I89"/>
    <mergeCell ref="H90:I90"/>
    <mergeCell ref="A91:I91"/>
    <mergeCell ref="A26:N26"/>
    <mergeCell ref="K27:N27"/>
    <mergeCell ref="H69:N69"/>
    <mergeCell ref="C64:D64"/>
    <mergeCell ref="C70:D70"/>
    <mergeCell ref="F70:G70"/>
    <mergeCell ref="H70:N70"/>
    <mergeCell ref="O70:Q70"/>
    <mergeCell ref="O71:Q71"/>
    <mergeCell ref="O72:Q72"/>
    <mergeCell ref="A73:N73"/>
    <mergeCell ref="B27:G27"/>
    <mergeCell ref="H58:N58"/>
    <mergeCell ref="O120:Q120"/>
    <mergeCell ref="O114:Q114"/>
    <mergeCell ref="C115:E115"/>
    <mergeCell ref="F115:H115"/>
    <mergeCell ref="I115:K115"/>
    <mergeCell ref="L115:N115"/>
    <mergeCell ref="O115:Q115"/>
    <mergeCell ref="C116:E116"/>
    <mergeCell ref="C121:E121"/>
    <mergeCell ref="F121:H121"/>
    <mergeCell ref="I121:K121"/>
    <mergeCell ref="L121:N121"/>
    <mergeCell ref="O121:Q121"/>
    <mergeCell ref="F116:H116"/>
    <mergeCell ref="I116:K116"/>
    <mergeCell ref="L116:N116"/>
    <mergeCell ref="O116:Q116"/>
    <mergeCell ref="C117:E117"/>
    <mergeCell ref="F117:H117"/>
    <mergeCell ref="I117:K117"/>
    <mergeCell ref="L117:N117"/>
    <mergeCell ref="O117:Q117"/>
    <mergeCell ref="C118:E118"/>
    <mergeCell ref="F118:H118"/>
    <mergeCell ref="O122:Q122"/>
    <mergeCell ref="C123:E123"/>
    <mergeCell ref="F123:H123"/>
    <mergeCell ref="I123:K123"/>
    <mergeCell ref="L123:N123"/>
    <mergeCell ref="O123:Q123"/>
    <mergeCell ref="C124:E124"/>
    <mergeCell ref="F124:H124"/>
    <mergeCell ref="I124:K124"/>
    <mergeCell ref="L124:N124"/>
    <mergeCell ref="O124:Q124"/>
    <mergeCell ref="C125:E125"/>
    <mergeCell ref="F125:H125"/>
    <mergeCell ref="I125:K125"/>
    <mergeCell ref="L125:N125"/>
    <mergeCell ref="O125:Q125"/>
    <mergeCell ref="C126:E126"/>
    <mergeCell ref="F126:H126"/>
    <mergeCell ref="I126:K126"/>
    <mergeCell ref="L126:N126"/>
    <mergeCell ref="O126:Q126"/>
    <mergeCell ref="L142:N142"/>
    <mergeCell ref="O142:Q142"/>
    <mergeCell ref="O127:Q127"/>
    <mergeCell ref="C128:E128"/>
    <mergeCell ref="F128:H128"/>
    <mergeCell ref="I128:K128"/>
    <mergeCell ref="L128:N128"/>
    <mergeCell ref="O128:Q128"/>
    <mergeCell ref="C129:E129"/>
    <mergeCell ref="F129:H129"/>
    <mergeCell ref="I129:K129"/>
    <mergeCell ref="L129:N129"/>
    <mergeCell ref="O129:Q129"/>
    <mergeCell ref="C130:E130"/>
    <mergeCell ref="F130:H130"/>
    <mergeCell ref="I130:K130"/>
    <mergeCell ref="L130:N130"/>
    <mergeCell ref="O130:Q130"/>
    <mergeCell ref="C131:E131"/>
    <mergeCell ref="F131:H131"/>
    <mergeCell ref="I131:K131"/>
    <mergeCell ref="L131:N131"/>
    <mergeCell ref="O131:Q131"/>
    <mergeCell ref="I137:K137"/>
    <mergeCell ref="L137:N137"/>
    <mergeCell ref="O137:Q137"/>
    <mergeCell ref="L135:N135"/>
    <mergeCell ref="O135:Q135"/>
    <mergeCell ref="O140:Q140"/>
    <mergeCell ref="F136:H136"/>
    <mergeCell ref="I136:K136"/>
    <mergeCell ref="L136:N136"/>
    <mergeCell ref="F146:H146"/>
    <mergeCell ref="I146:K146"/>
    <mergeCell ref="L146:N146"/>
    <mergeCell ref="O146:Q146"/>
    <mergeCell ref="O145:Q145"/>
    <mergeCell ref="C143:E143"/>
    <mergeCell ref="F143:H143"/>
    <mergeCell ref="I143:K143"/>
    <mergeCell ref="L143:N143"/>
    <mergeCell ref="O143:Q143"/>
    <mergeCell ref="C144:E144"/>
    <mergeCell ref="F144:H144"/>
    <mergeCell ref="I144:K144"/>
    <mergeCell ref="L144:N144"/>
    <mergeCell ref="O144:Q144"/>
    <mergeCell ref="F132:H132"/>
    <mergeCell ref="I132:K132"/>
    <mergeCell ref="L132:N132"/>
    <mergeCell ref="O132:Q132"/>
    <mergeCell ref="C133:E133"/>
    <mergeCell ref="F133:H133"/>
    <mergeCell ref="I133:K133"/>
    <mergeCell ref="L133:N133"/>
    <mergeCell ref="O133:Q133"/>
    <mergeCell ref="C141:E141"/>
    <mergeCell ref="F141:H141"/>
    <mergeCell ref="I141:K141"/>
    <mergeCell ref="L141:N141"/>
    <mergeCell ref="O141:Q141"/>
    <mergeCell ref="C142:E142"/>
    <mergeCell ref="F142:H142"/>
    <mergeCell ref="I142:K142"/>
  </mergeCells>
  <phoneticPr fontId="10" type="noConversion"/>
  <dataValidations count="3">
    <dataValidation type="list" allowBlank="1" showInputMessage="1" showErrorMessage="1" sqref="F6:I6 AA6:AD6" xr:uid="{A49C46F6-504A-4937-B526-BF491D72A132}">
      <formula1>"Pianura, Collina, Montagna,"</formula1>
    </dataValidation>
    <dataValidation type="list" allowBlank="1" showInputMessage="1" showErrorMessage="1" sqref="J6:M6 AE6:AH6" xr:uid="{D74AC9C8-F299-4BE3-BF2E-4558D0C1A622}">
      <formula1>"Pianeggiante, Mediamente acclive, Molto acclive,"</formula1>
    </dataValidation>
    <dataValidation type="list" allowBlank="1" showInputMessage="1" showErrorMessage="1" sqref="N6 AI6" xr:uid="{190BF341-9B08-42BA-9C13-FD8E7D89ADB7}">
      <formula1>"SI,NO,"</formula1>
    </dataValidation>
  </dataValidations>
  <hyperlinks>
    <hyperlink ref="B112" location="'2.2 Componente PMA_AZIENDA_ANTE'!A1" display="TOTALE BOVINI" xr:uid="{E3E6285D-4157-4A8D-9C74-1B76C1F13928}"/>
    <hyperlink ref="B125" location="'2.2 Componente PMA_AZIENDA_ANTE'!A1" display="TOTALE CAPRINI" xr:uid="{41E34C7B-F409-4064-95B6-55D6715384AE}"/>
    <hyperlink ref="B133" location="'2.2 Componente PMA_AZIENDA_ANTE'!A1" display="TOTALE SUINI" xr:uid="{B26E73A4-B2E3-480C-BC82-F04E88CD2097}"/>
    <hyperlink ref="B119" location="'2.2 Componente PMA_AZIENDA_ANTE'!A1" display="TOTALE BOVINI" xr:uid="{16E39B00-2072-4C61-9B62-211BD8063DCF}"/>
    <hyperlink ref="B140" location="'2.2 Componente PMA_AZIENDA_ANTE'!A1" display="TOTALE ALTRE SPECIE" xr:uid="{38C27CAF-8426-42F4-A651-C13AF06885B0}"/>
    <hyperlink ref="B145" location="'2.2 Componente PMA_AZIENDA_ANTE'!A1" display="TOTALE ALTRE SPECIE" xr:uid="{31CE0615-82A5-487F-A093-286E47123671}"/>
    <hyperlink ref="W112" location="'2.2 Componente PMA_AZIENDA_ANTE'!A1" display="TOTALE BOVINI" xr:uid="{59B40FB0-92D2-4CEA-A3ED-9BE9B8551916}"/>
    <hyperlink ref="W125" location="'2.2 Componente PMA_AZIENDA_ANTE'!A1" display="TOTALE CAPRINI" xr:uid="{3C70991A-EEC6-4503-8130-22C3726ACBA2}"/>
    <hyperlink ref="W133" location="'2.2 Componente PMA_AZIENDA_ANTE'!A1" display="TOTALE SUINI" xr:uid="{59DF3E46-2474-4753-B01F-BEA5E15FFD72}"/>
    <hyperlink ref="W119" location="'2.2 Componente PMA_AZIENDA_ANTE'!A1" display="TOTALE BOVINI" xr:uid="{A427C51D-3C10-4E29-9802-4B7C94E82F05}"/>
    <hyperlink ref="W140" location="'2.2 Componente PMA_AZIENDA_ANTE'!A1" display="TOTALE ALTRE SPECIE" xr:uid="{EF3E88EC-5371-48CF-B183-D84CAB17C6F8}"/>
    <hyperlink ref="W145" location="'2.2 Componente PMA_AZIENDA_ANTE'!A1" display="TOTALE ALTRE SPECIE" xr:uid="{95FE748A-B023-45B0-BC0F-725BBA3D86A0}"/>
  </hyperlinks>
  <pageMargins left="0.70866141732283472" right="0.70866141732283472" top="0.74803149606299213" bottom="0.74803149606299213" header="0.31496062992125984" footer="0.31496062992125984"/>
  <pageSetup paperSize="9" scale="28" fitToHeight="3" orientation="portrait" r:id="rId1"/>
  <colBreaks count="1" manualBreakCount="1">
    <brk id="21" max="1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1B7A-2768-4E81-B915-3A2F4453F605}">
  <dimension ref="A1:X43"/>
  <sheetViews>
    <sheetView topLeftCell="A19" zoomScale="55" zoomScaleNormal="55" workbookViewId="0">
      <selection activeCell="L5" sqref="L5"/>
    </sheetView>
  </sheetViews>
  <sheetFormatPr defaultRowHeight="14.4"/>
  <cols>
    <col min="1" max="1" width="9.5546875" customWidth="1"/>
    <col min="2" max="2" width="16.77734375" customWidth="1"/>
    <col min="5" max="5" width="10.77734375" customWidth="1"/>
    <col min="10" max="10" width="25.77734375" customWidth="1"/>
    <col min="11" max="11" width="28.21875" customWidth="1"/>
    <col min="12" max="12" width="5.21875" customWidth="1"/>
    <col min="13" max="13" width="9.5546875" customWidth="1"/>
    <col min="14" max="14" width="16.77734375" customWidth="1"/>
    <col min="17" max="17" width="10.77734375" customWidth="1"/>
    <col min="22" max="22" width="25.77734375" customWidth="1"/>
    <col min="23" max="23" width="28.21875" customWidth="1"/>
    <col min="24" max="24" width="5.21875" customWidth="1"/>
  </cols>
  <sheetData>
    <row r="1" spans="1:24" s="107" customFormat="1" ht="29.25" customHeight="1">
      <c r="A1" s="666" t="s">
        <v>719</v>
      </c>
      <c r="B1" s="666"/>
      <c r="C1" s="666"/>
      <c r="D1" s="666"/>
      <c r="E1" s="666"/>
      <c r="F1" s="666"/>
      <c r="G1" s="666"/>
      <c r="H1" s="666"/>
      <c r="I1" s="666"/>
      <c r="J1" s="666"/>
      <c r="K1" s="666"/>
      <c r="M1" s="666" t="s">
        <v>720</v>
      </c>
      <c r="N1" s="666"/>
      <c r="O1" s="666"/>
      <c r="P1" s="666"/>
      <c r="Q1" s="666"/>
      <c r="R1" s="666"/>
      <c r="S1" s="666"/>
      <c r="T1" s="666"/>
      <c r="U1" s="666"/>
      <c r="V1" s="666"/>
      <c r="W1" s="666"/>
    </row>
    <row r="2" spans="1:24" s="7" customFormat="1" ht="27" customHeight="1">
      <c r="A2" s="984" t="s">
        <v>656</v>
      </c>
      <c r="B2" s="984"/>
      <c r="C2" s="984"/>
      <c r="D2" s="984"/>
      <c r="E2" s="984"/>
      <c r="F2" s="984"/>
      <c r="G2" s="984"/>
      <c r="H2" s="984"/>
      <c r="I2" s="984"/>
      <c r="J2" s="984"/>
      <c r="K2" s="984"/>
      <c r="L2" s="85"/>
      <c r="M2" s="986" t="s">
        <v>657</v>
      </c>
      <c r="N2" s="986"/>
      <c r="O2" s="986"/>
      <c r="P2" s="986"/>
      <c r="Q2" s="986"/>
      <c r="R2" s="986"/>
      <c r="S2" s="986"/>
      <c r="T2" s="986"/>
      <c r="U2" s="986"/>
      <c r="V2" s="986"/>
      <c r="W2" s="986"/>
      <c r="X2" s="85"/>
    </row>
    <row r="3" spans="1:24" s="14" customFormat="1" ht="73.5" customHeight="1">
      <c r="A3" s="605" t="s">
        <v>125</v>
      </c>
      <c r="B3" s="753"/>
      <c r="C3" s="606"/>
      <c r="D3" s="605" t="s">
        <v>126</v>
      </c>
      <c r="E3" s="606"/>
      <c r="F3" s="600" t="s">
        <v>127</v>
      </c>
      <c r="G3" s="600"/>
      <c r="H3" s="600"/>
      <c r="I3" s="600"/>
      <c r="J3" s="30" t="s">
        <v>128</v>
      </c>
      <c r="K3" s="157" t="s">
        <v>414</v>
      </c>
      <c r="L3" s="109"/>
      <c r="M3" s="647" t="s">
        <v>125</v>
      </c>
      <c r="N3" s="741"/>
      <c r="O3" s="648"/>
      <c r="P3" s="647" t="s">
        <v>126</v>
      </c>
      <c r="Q3" s="648"/>
      <c r="R3" s="638" t="s">
        <v>127</v>
      </c>
      <c r="S3" s="638"/>
      <c r="T3" s="638"/>
      <c r="U3" s="638"/>
      <c r="V3" s="152" t="s">
        <v>128</v>
      </c>
      <c r="W3" s="241" t="s">
        <v>414</v>
      </c>
      <c r="X3" s="210"/>
    </row>
    <row r="4" spans="1:24">
      <c r="A4" s="555"/>
      <c r="B4" s="880"/>
      <c r="C4" s="556"/>
      <c r="D4" s="555"/>
      <c r="E4" s="556"/>
      <c r="F4" s="843"/>
      <c r="G4" s="843"/>
      <c r="H4" s="843"/>
      <c r="I4" s="843"/>
      <c r="J4" s="161"/>
      <c r="K4" s="160">
        <v>0</v>
      </c>
      <c r="L4" s="109"/>
      <c r="M4" s="555"/>
      <c r="N4" s="880"/>
      <c r="O4" s="556"/>
      <c r="P4" s="555"/>
      <c r="Q4" s="556"/>
      <c r="R4" s="843"/>
      <c r="S4" s="843"/>
      <c r="T4" s="843"/>
      <c r="U4" s="843"/>
      <c r="V4" s="161"/>
      <c r="W4" s="160">
        <v>0</v>
      </c>
      <c r="X4" s="38"/>
    </row>
    <row r="5" spans="1:24">
      <c r="A5" s="555"/>
      <c r="B5" s="880"/>
      <c r="C5" s="556"/>
      <c r="D5" s="555"/>
      <c r="E5" s="556"/>
      <c r="F5" s="843"/>
      <c r="G5" s="843"/>
      <c r="H5" s="843"/>
      <c r="I5" s="843"/>
      <c r="J5" s="161"/>
      <c r="K5" s="160">
        <v>0</v>
      </c>
      <c r="L5" s="109"/>
      <c r="M5" s="555"/>
      <c r="N5" s="880"/>
      <c r="O5" s="556"/>
      <c r="P5" s="555"/>
      <c r="Q5" s="556"/>
      <c r="R5" s="843"/>
      <c r="S5" s="843"/>
      <c r="T5" s="843"/>
      <c r="U5" s="843"/>
      <c r="V5" s="161"/>
      <c r="W5" s="160">
        <v>0</v>
      </c>
      <c r="X5" s="38"/>
    </row>
    <row r="6" spans="1:24">
      <c r="A6" s="555"/>
      <c r="B6" s="880"/>
      <c r="C6" s="556"/>
      <c r="D6" s="555"/>
      <c r="E6" s="556"/>
      <c r="F6" s="843"/>
      <c r="G6" s="843"/>
      <c r="H6" s="843"/>
      <c r="I6" s="843"/>
      <c r="J6" s="161"/>
      <c r="K6" s="160">
        <v>0</v>
      </c>
      <c r="L6" s="109"/>
      <c r="M6" s="555"/>
      <c r="N6" s="880"/>
      <c r="O6" s="556"/>
      <c r="P6" s="555"/>
      <c r="Q6" s="556"/>
      <c r="R6" s="843"/>
      <c r="S6" s="843"/>
      <c r="T6" s="843"/>
      <c r="U6" s="843"/>
      <c r="V6" s="161"/>
      <c r="W6" s="160">
        <v>0</v>
      </c>
      <c r="X6" s="38"/>
    </row>
    <row r="7" spans="1:24">
      <c r="A7" s="555"/>
      <c r="B7" s="880"/>
      <c r="C7" s="556"/>
      <c r="D7" s="555"/>
      <c r="E7" s="556"/>
      <c r="F7" s="843"/>
      <c r="G7" s="843"/>
      <c r="H7" s="843"/>
      <c r="I7" s="843"/>
      <c r="J7" s="161"/>
      <c r="K7" s="160">
        <v>0</v>
      </c>
      <c r="L7" s="109"/>
      <c r="M7" s="555"/>
      <c r="N7" s="880"/>
      <c r="O7" s="556"/>
      <c r="P7" s="555"/>
      <c r="Q7" s="556"/>
      <c r="R7" s="843"/>
      <c r="S7" s="843"/>
      <c r="T7" s="843"/>
      <c r="U7" s="843"/>
      <c r="V7" s="161"/>
      <c r="W7" s="160">
        <v>0</v>
      </c>
      <c r="X7" s="38"/>
    </row>
    <row r="8" spans="1:24">
      <c r="A8" s="555"/>
      <c r="B8" s="880"/>
      <c r="C8" s="556"/>
      <c r="D8" s="555"/>
      <c r="E8" s="556"/>
      <c r="F8" s="843"/>
      <c r="G8" s="843"/>
      <c r="H8" s="843"/>
      <c r="I8" s="843"/>
      <c r="J8" s="161"/>
      <c r="K8" s="160">
        <v>0</v>
      </c>
      <c r="L8" s="109"/>
      <c r="M8" s="555"/>
      <c r="N8" s="880"/>
      <c r="O8" s="556"/>
      <c r="P8" s="555"/>
      <c r="Q8" s="556"/>
      <c r="R8" s="843"/>
      <c r="S8" s="843"/>
      <c r="T8" s="843"/>
      <c r="U8" s="843"/>
      <c r="V8" s="161"/>
      <c r="W8" s="160">
        <v>0</v>
      </c>
      <c r="X8" s="38"/>
    </row>
    <row r="9" spans="1:24">
      <c r="A9" s="555"/>
      <c r="B9" s="880"/>
      <c r="C9" s="556"/>
      <c r="D9" s="555"/>
      <c r="E9" s="556"/>
      <c r="F9" s="843"/>
      <c r="G9" s="843"/>
      <c r="H9" s="843"/>
      <c r="I9" s="843"/>
      <c r="J9" s="161"/>
      <c r="K9" s="160">
        <v>0</v>
      </c>
      <c r="L9" s="109"/>
      <c r="M9" s="555"/>
      <c r="N9" s="880"/>
      <c r="O9" s="556"/>
      <c r="P9" s="555"/>
      <c r="Q9" s="556"/>
      <c r="R9" s="843"/>
      <c r="S9" s="843"/>
      <c r="T9" s="843"/>
      <c r="U9" s="843"/>
      <c r="V9" s="161"/>
      <c r="W9" s="160">
        <v>0</v>
      </c>
      <c r="X9" s="38"/>
    </row>
    <row r="10" spans="1:24">
      <c r="A10" s="555"/>
      <c r="B10" s="880"/>
      <c r="C10" s="556"/>
      <c r="D10" s="555"/>
      <c r="E10" s="556"/>
      <c r="F10" s="843"/>
      <c r="G10" s="843"/>
      <c r="H10" s="843"/>
      <c r="I10" s="843"/>
      <c r="J10" s="161"/>
      <c r="K10" s="160">
        <v>0</v>
      </c>
      <c r="L10" s="109"/>
      <c r="M10" s="555"/>
      <c r="N10" s="880"/>
      <c r="O10" s="556"/>
      <c r="P10" s="555"/>
      <c r="Q10" s="556"/>
      <c r="R10" s="843"/>
      <c r="S10" s="843"/>
      <c r="T10" s="843"/>
      <c r="U10" s="843"/>
      <c r="V10" s="161"/>
      <c r="W10" s="160">
        <v>0</v>
      </c>
      <c r="X10" s="38"/>
    </row>
    <row r="11" spans="1:24">
      <c r="A11" s="555"/>
      <c r="B11" s="880"/>
      <c r="C11" s="556"/>
      <c r="D11" s="555"/>
      <c r="E11" s="556"/>
      <c r="F11" s="843"/>
      <c r="G11" s="843"/>
      <c r="H11" s="843"/>
      <c r="I11" s="843"/>
      <c r="J11" s="161"/>
      <c r="K11" s="160">
        <v>0</v>
      </c>
      <c r="L11" s="109"/>
      <c r="M11" s="555"/>
      <c r="N11" s="880"/>
      <c r="O11" s="556"/>
      <c r="P11" s="555"/>
      <c r="Q11" s="556"/>
      <c r="R11" s="843"/>
      <c r="S11" s="843"/>
      <c r="T11" s="843"/>
      <c r="U11" s="843"/>
      <c r="V11" s="161"/>
      <c r="W11" s="160">
        <v>0</v>
      </c>
      <c r="X11" s="38"/>
    </row>
    <row r="12" spans="1:24">
      <c r="A12" s="555"/>
      <c r="B12" s="880"/>
      <c r="C12" s="556"/>
      <c r="D12" s="555"/>
      <c r="E12" s="556"/>
      <c r="F12" s="843"/>
      <c r="G12" s="843"/>
      <c r="H12" s="843"/>
      <c r="I12" s="843"/>
      <c r="J12" s="161"/>
      <c r="K12" s="160">
        <v>0</v>
      </c>
      <c r="L12" s="109"/>
      <c r="M12" s="555"/>
      <c r="N12" s="880"/>
      <c r="O12" s="556"/>
      <c r="P12" s="555"/>
      <c r="Q12" s="556"/>
      <c r="R12" s="843"/>
      <c r="S12" s="843"/>
      <c r="T12" s="843"/>
      <c r="U12" s="843"/>
      <c r="V12" s="161"/>
      <c r="W12" s="160">
        <v>0</v>
      </c>
      <c r="X12" s="38"/>
    </row>
    <row r="13" spans="1:24" ht="14.25" customHeight="1">
      <c r="A13" s="555"/>
      <c r="B13" s="880"/>
      <c r="C13" s="556"/>
      <c r="D13" s="555"/>
      <c r="E13" s="556"/>
      <c r="F13" s="843"/>
      <c r="G13" s="843"/>
      <c r="H13" s="843"/>
      <c r="I13" s="843"/>
      <c r="J13" s="161"/>
      <c r="K13" s="160">
        <v>0</v>
      </c>
      <c r="L13" s="109"/>
      <c r="M13" s="555"/>
      <c r="N13" s="880"/>
      <c r="O13" s="556"/>
      <c r="P13" s="555"/>
      <c r="Q13" s="556"/>
      <c r="R13" s="843"/>
      <c r="S13" s="843"/>
      <c r="T13" s="843"/>
      <c r="U13" s="843"/>
      <c r="V13" s="161"/>
      <c r="W13" s="160">
        <v>0</v>
      </c>
      <c r="X13" s="38"/>
    </row>
    <row r="14" spans="1:24" ht="27" customHeight="1">
      <c r="A14" s="613" t="s">
        <v>28</v>
      </c>
      <c r="B14" s="613"/>
      <c r="C14" s="613"/>
      <c r="D14" s="613"/>
      <c r="E14" s="613"/>
      <c r="F14" s="613"/>
      <c r="G14" s="613"/>
      <c r="H14" s="613"/>
      <c r="I14" s="613"/>
      <c r="J14" s="193">
        <f>SUBTOTAL(9,J4:J13)</f>
        <v>0</v>
      </c>
      <c r="K14" s="158">
        <f>SUBTOTAL(9,K4:K13)</f>
        <v>0</v>
      </c>
      <c r="L14" s="109"/>
      <c r="M14" s="593" t="s">
        <v>28</v>
      </c>
      <c r="N14" s="593"/>
      <c r="O14" s="593"/>
      <c r="P14" s="593"/>
      <c r="Q14" s="593"/>
      <c r="R14" s="593"/>
      <c r="S14" s="593"/>
      <c r="T14" s="593"/>
      <c r="U14" s="593"/>
      <c r="V14" s="242">
        <f>SUBTOTAL(9,V4:V13)</f>
        <v>0</v>
      </c>
      <c r="W14" s="232">
        <f>SUBTOTAL(9,W4:W13)</f>
        <v>0</v>
      </c>
      <c r="X14" s="38"/>
    </row>
    <row r="15" spans="1:24" s="78" customFormat="1" ht="27" customHeight="1">
      <c r="A15" s="984" t="s">
        <v>658</v>
      </c>
      <c r="B15" s="984"/>
      <c r="C15" s="984"/>
      <c r="D15" s="984"/>
      <c r="E15" s="984"/>
      <c r="F15" s="984"/>
      <c r="G15" s="984"/>
      <c r="H15" s="984"/>
      <c r="I15" s="984"/>
      <c r="J15" s="984"/>
      <c r="K15" s="984"/>
      <c r="L15" s="94"/>
      <c r="M15" s="986" t="s">
        <v>658</v>
      </c>
      <c r="N15" s="986"/>
      <c r="O15" s="986"/>
      <c r="P15" s="986"/>
      <c r="Q15" s="986"/>
      <c r="R15" s="986"/>
      <c r="S15" s="986"/>
      <c r="T15" s="986"/>
      <c r="U15" s="986"/>
      <c r="V15" s="986"/>
      <c r="W15" s="986"/>
      <c r="X15" s="94"/>
    </row>
    <row r="16" spans="1:24" ht="73.5" customHeight="1">
      <c r="A16" s="605" t="s">
        <v>129</v>
      </c>
      <c r="B16" s="753"/>
      <c r="C16" s="753"/>
      <c r="D16" s="753"/>
      <c r="E16" s="606"/>
      <c r="F16" s="610" t="s">
        <v>130</v>
      </c>
      <c r="G16" s="610"/>
      <c r="H16" s="610"/>
      <c r="I16" s="610"/>
      <c r="J16" s="30" t="s">
        <v>131</v>
      </c>
      <c r="K16" s="157" t="s">
        <v>415</v>
      </c>
      <c r="L16" s="38"/>
      <c r="M16" s="647" t="s">
        <v>129</v>
      </c>
      <c r="N16" s="741"/>
      <c r="O16" s="741"/>
      <c r="P16" s="741"/>
      <c r="Q16" s="648"/>
      <c r="R16" s="649" t="s">
        <v>130</v>
      </c>
      <c r="S16" s="649"/>
      <c r="T16" s="649"/>
      <c r="U16" s="649"/>
      <c r="V16" s="152" t="s">
        <v>131</v>
      </c>
      <c r="W16" s="241" t="s">
        <v>415</v>
      </c>
      <c r="X16" s="38"/>
    </row>
    <row r="17" spans="1:24">
      <c r="A17" s="23" t="s">
        <v>99</v>
      </c>
      <c r="B17" s="3"/>
      <c r="C17" s="23" t="s">
        <v>100</v>
      </c>
      <c r="D17" s="609"/>
      <c r="E17" s="609"/>
      <c r="F17" s="609"/>
      <c r="G17" s="609"/>
      <c r="H17" s="609"/>
      <c r="I17" s="609"/>
      <c r="J17" s="161"/>
      <c r="K17" s="160">
        <v>0</v>
      </c>
      <c r="L17" s="38"/>
      <c r="M17" s="151" t="s">
        <v>99</v>
      </c>
      <c r="N17" s="3"/>
      <c r="O17" s="151" t="s">
        <v>100</v>
      </c>
      <c r="P17" s="609"/>
      <c r="Q17" s="609"/>
      <c r="R17" s="609"/>
      <c r="S17" s="609"/>
      <c r="T17" s="609"/>
      <c r="U17" s="609"/>
      <c r="V17" s="161"/>
      <c r="W17" s="160">
        <v>0</v>
      </c>
      <c r="X17" s="38"/>
    </row>
    <row r="18" spans="1:24">
      <c r="A18" s="23" t="s">
        <v>99</v>
      </c>
      <c r="B18" s="3"/>
      <c r="C18" s="23" t="s">
        <v>100</v>
      </c>
      <c r="D18" s="609"/>
      <c r="E18" s="609"/>
      <c r="F18" s="609"/>
      <c r="G18" s="609"/>
      <c r="H18" s="609"/>
      <c r="I18" s="609"/>
      <c r="J18" s="3"/>
      <c r="K18" s="160">
        <v>0</v>
      </c>
      <c r="L18" s="38"/>
      <c r="M18" s="151" t="s">
        <v>99</v>
      </c>
      <c r="N18" s="3"/>
      <c r="O18" s="151" t="s">
        <v>100</v>
      </c>
      <c r="P18" s="609"/>
      <c r="Q18" s="609"/>
      <c r="R18" s="609"/>
      <c r="S18" s="609"/>
      <c r="T18" s="609"/>
      <c r="U18" s="609"/>
      <c r="V18" s="3"/>
      <c r="W18" s="160">
        <v>0</v>
      </c>
      <c r="X18" s="38"/>
    </row>
    <row r="19" spans="1:24">
      <c r="A19" s="23" t="s">
        <v>99</v>
      </c>
      <c r="B19" s="3"/>
      <c r="C19" s="23" t="s">
        <v>100</v>
      </c>
      <c r="D19" s="609"/>
      <c r="E19" s="609"/>
      <c r="F19" s="609"/>
      <c r="G19" s="609"/>
      <c r="H19" s="609"/>
      <c r="I19" s="609"/>
      <c r="J19" s="161"/>
      <c r="K19" s="160">
        <v>0</v>
      </c>
      <c r="L19" s="38"/>
      <c r="M19" s="151" t="s">
        <v>99</v>
      </c>
      <c r="N19" s="3"/>
      <c r="O19" s="151" t="s">
        <v>100</v>
      </c>
      <c r="P19" s="609"/>
      <c r="Q19" s="609"/>
      <c r="R19" s="609"/>
      <c r="S19" s="609"/>
      <c r="T19" s="609"/>
      <c r="U19" s="609"/>
      <c r="V19" s="161"/>
      <c r="W19" s="160">
        <v>0</v>
      </c>
      <c r="X19" s="38"/>
    </row>
    <row r="20" spans="1:24">
      <c r="A20" s="23" t="s">
        <v>99</v>
      </c>
      <c r="B20" s="3"/>
      <c r="C20" s="23" t="s">
        <v>100</v>
      </c>
      <c r="D20" s="609"/>
      <c r="E20" s="609"/>
      <c r="F20" s="609"/>
      <c r="G20" s="609"/>
      <c r="H20" s="609"/>
      <c r="I20" s="609"/>
      <c r="J20" s="161"/>
      <c r="K20" s="160">
        <v>0</v>
      </c>
      <c r="L20" s="38"/>
      <c r="M20" s="151" t="s">
        <v>99</v>
      </c>
      <c r="N20" s="3"/>
      <c r="O20" s="151" t="s">
        <v>100</v>
      </c>
      <c r="P20" s="609"/>
      <c r="Q20" s="609"/>
      <c r="R20" s="609"/>
      <c r="S20" s="609"/>
      <c r="T20" s="609"/>
      <c r="U20" s="609"/>
      <c r="V20" s="161"/>
      <c r="W20" s="160">
        <v>0</v>
      </c>
      <c r="X20" s="38"/>
    </row>
    <row r="21" spans="1:24">
      <c r="A21" s="23" t="s">
        <v>99</v>
      </c>
      <c r="B21" s="3"/>
      <c r="C21" s="23" t="s">
        <v>100</v>
      </c>
      <c r="D21" s="609"/>
      <c r="E21" s="609"/>
      <c r="F21" s="609"/>
      <c r="G21" s="609"/>
      <c r="H21" s="609"/>
      <c r="I21" s="609"/>
      <c r="J21" s="161"/>
      <c r="K21" s="160">
        <v>0</v>
      </c>
      <c r="L21" s="38"/>
      <c r="M21" s="151" t="s">
        <v>99</v>
      </c>
      <c r="N21" s="3"/>
      <c r="O21" s="151" t="s">
        <v>100</v>
      </c>
      <c r="P21" s="609"/>
      <c r="Q21" s="609"/>
      <c r="R21" s="609"/>
      <c r="S21" s="609"/>
      <c r="T21" s="609"/>
      <c r="U21" s="609"/>
      <c r="V21" s="161"/>
      <c r="W21" s="160">
        <v>0</v>
      </c>
      <c r="X21" s="38"/>
    </row>
    <row r="22" spans="1:24">
      <c r="A22" s="23" t="s">
        <v>99</v>
      </c>
      <c r="B22" s="3"/>
      <c r="C22" s="23" t="s">
        <v>100</v>
      </c>
      <c r="D22" s="609"/>
      <c r="E22" s="609"/>
      <c r="F22" s="609"/>
      <c r="G22" s="609"/>
      <c r="H22" s="609"/>
      <c r="I22" s="609"/>
      <c r="J22" s="161"/>
      <c r="K22" s="160">
        <v>0</v>
      </c>
      <c r="L22" s="38"/>
      <c r="M22" s="151" t="s">
        <v>99</v>
      </c>
      <c r="N22" s="3"/>
      <c r="O22" s="151" t="s">
        <v>100</v>
      </c>
      <c r="P22" s="609"/>
      <c r="Q22" s="609"/>
      <c r="R22" s="609"/>
      <c r="S22" s="609"/>
      <c r="T22" s="609"/>
      <c r="U22" s="609"/>
      <c r="V22" s="161"/>
      <c r="W22" s="160">
        <v>0</v>
      </c>
      <c r="X22" s="38"/>
    </row>
    <row r="23" spans="1:24">
      <c r="A23" s="23" t="s">
        <v>99</v>
      </c>
      <c r="B23" s="3"/>
      <c r="C23" s="23" t="s">
        <v>100</v>
      </c>
      <c r="D23" s="609"/>
      <c r="E23" s="609"/>
      <c r="F23" s="609"/>
      <c r="G23" s="609"/>
      <c r="H23" s="609"/>
      <c r="I23" s="609"/>
      <c r="J23" s="161"/>
      <c r="K23" s="160">
        <v>0</v>
      </c>
      <c r="L23" s="38"/>
      <c r="M23" s="151" t="s">
        <v>99</v>
      </c>
      <c r="N23" s="3"/>
      <c r="O23" s="151" t="s">
        <v>100</v>
      </c>
      <c r="P23" s="609"/>
      <c r="Q23" s="609"/>
      <c r="R23" s="609"/>
      <c r="S23" s="609"/>
      <c r="T23" s="609"/>
      <c r="U23" s="609"/>
      <c r="V23" s="161"/>
      <c r="W23" s="160">
        <v>0</v>
      </c>
      <c r="X23" s="38"/>
    </row>
    <row r="24" spans="1:24">
      <c r="A24" s="23" t="s">
        <v>99</v>
      </c>
      <c r="B24" s="3"/>
      <c r="C24" s="23" t="s">
        <v>100</v>
      </c>
      <c r="D24" s="609"/>
      <c r="E24" s="609"/>
      <c r="F24" s="609"/>
      <c r="G24" s="609"/>
      <c r="H24" s="609"/>
      <c r="I24" s="609"/>
      <c r="J24" s="161"/>
      <c r="K24" s="160">
        <v>0</v>
      </c>
      <c r="L24" s="38"/>
      <c r="M24" s="151" t="s">
        <v>99</v>
      </c>
      <c r="N24" s="3"/>
      <c r="O24" s="151" t="s">
        <v>100</v>
      </c>
      <c r="P24" s="609"/>
      <c r="Q24" s="609"/>
      <c r="R24" s="609"/>
      <c r="S24" s="609"/>
      <c r="T24" s="609"/>
      <c r="U24" s="609"/>
      <c r="V24" s="161"/>
      <c r="W24" s="160">
        <v>0</v>
      </c>
      <c r="X24" s="38"/>
    </row>
    <row r="25" spans="1:24">
      <c r="A25" s="23" t="s">
        <v>99</v>
      </c>
      <c r="B25" s="3"/>
      <c r="C25" s="23" t="s">
        <v>100</v>
      </c>
      <c r="D25" s="609"/>
      <c r="E25" s="609"/>
      <c r="F25" s="609"/>
      <c r="G25" s="609"/>
      <c r="H25" s="609"/>
      <c r="I25" s="609"/>
      <c r="J25" s="161"/>
      <c r="K25" s="160">
        <v>0</v>
      </c>
      <c r="L25" s="38"/>
      <c r="M25" s="151" t="s">
        <v>99</v>
      </c>
      <c r="N25" s="3"/>
      <c r="O25" s="151" t="s">
        <v>100</v>
      </c>
      <c r="P25" s="609"/>
      <c r="Q25" s="609"/>
      <c r="R25" s="609"/>
      <c r="S25" s="609"/>
      <c r="T25" s="609"/>
      <c r="U25" s="609"/>
      <c r="V25" s="161"/>
      <c r="W25" s="160">
        <v>0</v>
      </c>
      <c r="X25" s="38"/>
    </row>
    <row r="26" spans="1:24">
      <c r="A26" s="23" t="s">
        <v>99</v>
      </c>
      <c r="B26" s="3"/>
      <c r="C26" s="23" t="s">
        <v>100</v>
      </c>
      <c r="D26" s="609"/>
      <c r="E26" s="609"/>
      <c r="F26" s="609"/>
      <c r="G26" s="609"/>
      <c r="H26" s="609"/>
      <c r="I26" s="609"/>
      <c r="J26" s="161"/>
      <c r="K26" s="160">
        <v>0</v>
      </c>
      <c r="L26" s="38"/>
      <c r="M26" s="151" t="s">
        <v>99</v>
      </c>
      <c r="N26" s="3"/>
      <c r="O26" s="151" t="s">
        <v>100</v>
      </c>
      <c r="P26" s="609"/>
      <c r="Q26" s="609"/>
      <c r="R26" s="609"/>
      <c r="S26" s="609"/>
      <c r="T26" s="609"/>
      <c r="U26" s="609"/>
      <c r="V26" s="161"/>
      <c r="W26" s="160">
        <v>0</v>
      </c>
      <c r="X26" s="38"/>
    </row>
    <row r="27" spans="1:24">
      <c r="A27" s="23" t="s">
        <v>99</v>
      </c>
      <c r="B27" s="3"/>
      <c r="C27" s="23" t="s">
        <v>100</v>
      </c>
      <c r="D27" s="609"/>
      <c r="E27" s="609"/>
      <c r="F27" s="609"/>
      <c r="G27" s="609"/>
      <c r="H27" s="609"/>
      <c r="I27" s="609"/>
      <c r="J27" s="161"/>
      <c r="K27" s="160">
        <v>0</v>
      </c>
      <c r="L27" s="38"/>
      <c r="M27" s="151" t="s">
        <v>99</v>
      </c>
      <c r="N27" s="3"/>
      <c r="O27" s="151" t="s">
        <v>100</v>
      </c>
      <c r="P27" s="609"/>
      <c r="Q27" s="609"/>
      <c r="R27" s="609"/>
      <c r="S27" s="609"/>
      <c r="T27" s="609"/>
      <c r="U27" s="609"/>
      <c r="V27" s="161"/>
      <c r="W27" s="160">
        <v>0</v>
      </c>
      <c r="X27" s="38"/>
    </row>
    <row r="28" spans="1:24">
      <c r="A28" s="23" t="s">
        <v>99</v>
      </c>
      <c r="B28" s="3"/>
      <c r="C28" s="23" t="s">
        <v>100</v>
      </c>
      <c r="D28" s="609"/>
      <c r="E28" s="609"/>
      <c r="F28" s="609"/>
      <c r="G28" s="609"/>
      <c r="H28" s="609"/>
      <c r="I28" s="609"/>
      <c r="J28" s="161"/>
      <c r="K28" s="160">
        <v>0</v>
      </c>
      <c r="L28" s="38"/>
      <c r="M28" s="151" t="s">
        <v>99</v>
      </c>
      <c r="N28" s="3"/>
      <c r="O28" s="151" t="s">
        <v>100</v>
      </c>
      <c r="P28" s="609"/>
      <c r="Q28" s="609"/>
      <c r="R28" s="609"/>
      <c r="S28" s="609"/>
      <c r="T28" s="609"/>
      <c r="U28" s="609"/>
      <c r="V28" s="161"/>
      <c r="W28" s="160">
        <v>0</v>
      </c>
      <c r="X28" s="38"/>
    </row>
    <row r="29" spans="1:24">
      <c r="A29" s="23" t="s">
        <v>99</v>
      </c>
      <c r="B29" s="3"/>
      <c r="C29" s="23" t="s">
        <v>100</v>
      </c>
      <c r="D29" s="609"/>
      <c r="E29" s="609"/>
      <c r="F29" s="609"/>
      <c r="G29" s="609"/>
      <c r="H29" s="609"/>
      <c r="I29" s="609"/>
      <c r="J29" s="161"/>
      <c r="K29" s="160">
        <v>0</v>
      </c>
      <c r="L29" s="38"/>
      <c r="M29" s="151" t="s">
        <v>99</v>
      </c>
      <c r="N29" s="3"/>
      <c r="O29" s="151" t="s">
        <v>100</v>
      </c>
      <c r="P29" s="609"/>
      <c r="Q29" s="609"/>
      <c r="R29" s="609"/>
      <c r="S29" s="609"/>
      <c r="T29" s="609"/>
      <c r="U29" s="609"/>
      <c r="V29" s="161"/>
      <c r="W29" s="160">
        <v>0</v>
      </c>
      <c r="X29" s="38"/>
    </row>
    <row r="30" spans="1:24">
      <c r="A30" s="23" t="s">
        <v>99</v>
      </c>
      <c r="B30" s="3"/>
      <c r="C30" s="23" t="s">
        <v>100</v>
      </c>
      <c r="D30" s="609"/>
      <c r="E30" s="609"/>
      <c r="F30" s="609"/>
      <c r="G30" s="609"/>
      <c r="H30" s="609"/>
      <c r="I30" s="609"/>
      <c r="J30" s="161"/>
      <c r="K30" s="160">
        <v>0</v>
      </c>
      <c r="L30" s="38"/>
      <c r="M30" s="151" t="s">
        <v>99</v>
      </c>
      <c r="N30" s="3"/>
      <c r="O30" s="151" t="s">
        <v>100</v>
      </c>
      <c r="P30" s="609"/>
      <c r="Q30" s="609"/>
      <c r="R30" s="609"/>
      <c r="S30" s="609"/>
      <c r="T30" s="609"/>
      <c r="U30" s="609"/>
      <c r="V30" s="161"/>
      <c r="W30" s="160">
        <v>0</v>
      </c>
      <c r="X30" s="38"/>
    </row>
    <row r="31" spans="1:24">
      <c r="A31" s="23" t="s">
        <v>99</v>
      </c>
      <c r="B31" s="3"/>
      <c r="C31" s="23" t="s">
        <v>100</v>
      </c>
      <c r="D31" s="609"/>
      <c r="E31" s="609"/>
      <c r="F31" s="609"/>
      <c r="G31" s="609"/>
      <c r="H31" s="609"/>
      <c r="I31" s="609"/>
      <c r="J31" s="161"/>
      <c r="K31" s="160">
        <v>0</v>
      </c>
      <c r="L31" s="38"/>
      <c r="M31" s="151" t="s">
        <v>99</v>
      </c>
      <c r="N31" s="3"/>
      <c r="O31" s="151" t="s">
        <v>100</v>
      </c>
      <c r="P31" s="609"/>
      <c r="Q31" s="609"/>
      <c r="R31" s="609"/>
      <c r="S31" s="609"/>
      <c r="T31" s="609"/>
      <c r="U31" s="609"/>
      <c r="V31" s="161"/>
      <c r="W31" s="160">
        <v>0</v>
      </c>
      <c r="X31" s="38"/>
    </row>
    <row r="32" spans="1:24" ht="31.5" customHeight="1">
      <c r="A32" s="985" t="s">
        <v>28</v>
      </c>
      <c r="B32" s="985"/>
      <c r="C32" s="985"/>
      <c r="D32" s="985"/>
      <c r="E32" s="985"/>
      <c r="F32" s="985"/>
      <c r="G32" s="985"/>
      <c r="H32" s="985"/>
      <c r="I32" s="985"/>
      <c r="J32" s="192">
        <f>SUM(J17:J31)</f>
        <v>0</v>
      </c>
      <c r="K32" s="158">
        <f>SUBTOTAL(9,K17:K31)</f>
        <v>0</v>
      </c>
      <c r="L32" s="38"/>
      <c r="M32" s="987" t="s">
        <v>28</v>
      </c>
      <c r="N32" s="987"/>
      <c r="O32" s="987"/>
      <c r="P32" s="987"/>
      <c r="Q32" s="987"/>
      <c r="R32" s="987"/>
      <c r="S32" s="987"/>
      <c r="T32" s="987"/>
      <c r="U32" s="987"/>
      <c r="V32" s="243">
        <f>SUM(V17:V31)</f>
        <v>0</v>
      </c>
      <c r="W32" s="232">
        <f>SUBTOTAL(9,W17:W31)</f>
        <v>0</v>
      </c>
      <c r="X32" s="38"/>
    </row>
    <row r="33" spans="1:24" ht="27" customHeight="1">
      <c r="A33" s="984" t="s">
        <v>411</v>
      </c>
      <c r="B33" s="984"/>
      <c r="C33" s="984"/>
      <c r="D33" s="984"/>
      <c r="E33" s="984"/>
      <c r="F33" s="984"/>
      <c r="G33" s="984"/>
      <c r="H33" s="984"/>
      <c r="I33" s="984"/>
      <c r="J33" s="984"/>
      <c r="K33" s="984"/>
      <c r="L33" s="38"/>
      <c r="M33" s="986" t="s">
        <v>411</v>
      </c>
      <c r="N33" s="986"/>
      <c r="O33" s="986"/>
      <c r="P33" s="986"/>
      <c r="Q33" s="986"/>
      <c r="R33" s="986"/>
      <c r="S33" s="986"/>
      <c r="T33" s="986"/>
      <c r="U33" s="986"/>
      <c r="V33" s="986"/>
      <c r="W33" s="986"/>
      <c r="X33" s="38"/>
    </row>
    <row r="34" spans="1:24" ht="73.5" customHeight="1">
      <c r="A34" s="605" t="s">
        <v>125</v>
      </c>
      <c r="B34" s="753"/>
      <c r="C34" s="606"/>
      <c r="D34" s="605" t="s">
        <v>126</v>
      </c>
      <c r="E34" s="606"/>
      <c r="F34" s="600" t="s">
        <v>127</v>
      </c>
      <c r="G34" s="600"/>
      <c r="H34" s="600"/>
      <c r="I34" s="600"/>
      <c r="J34" s="30" t="s">
        <v>128</v>
      </c>
      <c r="K34" s="157" t="s">
        <v>289</v>
      </c>
      <c r="L34" s="38"/>
      <c r="M34" s="647" t="s">
        <v>125</v>
      </c>
      <c r="N34" s="741"/>
      <c r="O34" s="648"/>
      <c r="P34" s="647" t="s">
        <v>126</v>
      </c>
      <c r="Q34" s="648"/>
      <c r="R34" s="638" t="s">
        <v>127</v>
      </c>
      <c r="S34" s="638"/>
      <c r="T34" s="638"/>
      <c r="U34" s="638"/>
      <c r="V34" s="152" t="s">
        <v>128</v>
      </c>
      <c r="W34" s="241" t="s">
        <v>289</v>
      </c>
      <c r="X34" s="38"/>
    </row>
    <row r="35" spans="1:24">
      <c r="A35" s="555"/>
      <c r="B35" s="880"/>
      <c r="C35" s="556"/>
      <c r="D35" s="555"/>
      <c r="E35" s="556"/>
      <c r="F35" s="843"/>
      <c r="G35" s="843"/>
      <c r="H35" s="843"/>
      <c r="I35" s="843"/>
      <c r="J35" s="161"/>
      <c r="K35" s="160">
        <v>0</v>
      </c>
      <c r="L35" s="38"/>
      <c r="M35" s="555"/>
      <c r="N35" s="880"/>
      <c r="O35" s="556"/>
      <c r="P35" s="555"/>
      <c r="Q35" s="556"/>
      <c r="R35" s="843"/>
      <c r="S35" s="843"/>
      <c r="T35" s="843"/>
      <c r="U35" s="843"/>
      <c r="V35" s="161"/>
      <c r="W35" s="160">
        <v>0</v>
      </c>
      <c r="X35" s="38"/>
    </row>
    <row r="36" spans="1:24">
      <c r="A36" s="555"/>
      <c r="B36" s="880"/>
      <c r="C36" s="556"/>
      <c r="D36" s="555"/>
      <c r="E36" s="556"/>
      <c r="F36" s="843"/>
      <c r="G36" s="843"/>
      <c r="H36" s="843"/>
      <c r="I36" s="843"/>
      <c r="J36" s="161"/>
      <c r="K36" s="160">
        <v>0</v>
      </c>
      <c r="L36" s="38"/>
      <c r="M36" s="555"/>
      <c r="N36" s="880"/>
      <c r="O36" s="556"/>
      <c r="P36" s="555"/>
      <c r="Q36" s="556"/>
      <c r="R36" s="843"/>
      <c r="S36" s="843"/>
      <c r="T36" s="843"/>
      <c r="U36" s="843"/>
      <c r="V36" s="161"/>
      <c r="W36" s="160">
        <v>0</v>
      </c>
      <c r="X36" s="38"/>
    </row>
    <row r="37" spans="1:24">
      <c r="A37" s="555"/>
      <c r="B37" s="880"/>
      <c r="C37" s="556"/>
      <c r="D37" s="555"/>
      <c r="E37" s="556"/>
      <c r="F37" s="843"/>
      <c r="G37" s="843"/>
      <c r="H37" s="843"/>
      <c r="I37" s="843"/>
      <c r="J37" s="161"/>
      <c r="K37" s="160">
        <v>0</v>
      </c>
      <c r="L37" s="38"/>
      <c r="M37" s="555"/>
      <c r="N37" s="880"/>
      <c r="O37" s="556"/>
      <c r="P37" s="555"/>
      <c r="Q37" s="556"/>
      <c r="R37" s="843"/>
      <c r="S37" s="843"/>
      <c r="T37" s="843"/>
      <c r="U37" s="843"/>
      <c r="V37" s="161"/>
      <c r="W37" s="160">
        <v>0</v>
      </c>
      <c r="X37" s="38"/>
    </row>
    <row r="38" spans="1:24">
      <c r="A38" s="555"/>
      <c r="B38" s="880"/>
      <c r="C38" s="556"/>
      <c r="D38" s="555"/>
      <c r="E38" s="556"/>
      <c r="F38" s="843"/>
      <c r="G38" s="843"/>
      <c r="H38" s="843"/>
      <c r="I38" s="843"/>
      <c r="J38" s="161"/>
      <c r="K38" s="160">
        <v>0</v>
      </c>
      <c r="L38" s="38"/>
      <c r="M38" s="555"/>
      <c r="N38" s="880"/>
      <c r="O38" s="556"/>
      <c r="P38" s="555"/>
      <c r="Q38" s="556"/>
      <c r="R38" s="843"/>
      <c r="S38" s="843"/>
      <c r="T38" s="843"/>
      <c r="U38" s="843"/>
      <c r="V38" s="161"/>
      <c r="W38" s="160">
        <v>0</v>
      </c>
      <c r="X38" s="38"/>
    </row>
    <row r="39" spans="1:24">
      <c r="A39" s="555"/>
      <c r="B39" s="880"/>
      <c r="C39" s="556"/>
      <c r="D39" s="555"/>
      <c r="E39" s="556"/>
      <c r="F39" s="843"/>
      <c r="G39" s="843"/>
      <c r="H39" s="843"/>
      <c r="I39" s="843"/>
      <c r="J39" s="161"/>
      <c r="K39" s="160">
        <v>0</v>
      </c>
      <c r="L39" s="38"/>
      <c r="M39" s="555"/>
      <c r="N39" s="880"/>
      <c r="O39" s="556"/>
      <c r="P39" s="555"/>
      <c r="Q39" s="556"/>
      <c r="R39" s="843"/>
      <c r="S39" s="843"/>
      <c r="T39" s="843"/>
      <c r="U39" s="843"/>
      <c r="V39" s="161"/>
      <c r="W39" s="160">
        <v>0</v>
      </c>
      <c r="X39" s="38"/>
    </row>
    <row r="40" spans="1:24">
      <c r="A40" s="555"/>
      <c r="B40" s="880"/>
      <c r="C40" s="556"/>
      <c r="D40" s="555"/>
      <c r="E40" s="556"/>
      <c r="F40" s="843"/>
      <c r="G40" s="843"/>
      <c r="H40" s="843"/>
      <c r="I40" s="843"/>
      <c r="J40" s="161"/>
      <c r="K40" s="160">
        <v>0</v>
      </c>
      <c r="L40" s="38"/>
      <c r="M40" s="555"/>
      <c r="N40" s="880"/>
      <c r="O40" s="556"/>
      <c r="P40" s="555"/>
      <c r="Q40" s="556"/>
      <c r="R40" s="843"/>
      <c r="S40" s="843"/>
      <c r="T40" s="843"/>
      <c r="U40" s="843"/>
      <c r="V40" s="161"/>
      <c r="W40" s="160">
        <v>0</v>
      </c>
      <c r="X40" s="38"/>
    </row>
    <row r="41" spans="1:24" ht="27" customHeight="1">
      <c r="A41" s="613" t="s">
        <v>28</v>
      </c>
      <c r="B41" s="613"/>
      <c r="C41" s="613"/>
      <c r="D41" s="613"/>
      <c r="E41" s="613"/>
      <c r="F41" s="613"/>
      <c r="G41" s="613"/>
      <c r="H41" s="613"/>
      <c r="I41" s="613"/>
      <c r="J41" s="193">
        <f>SUBTOTAL(9,J35:J40)</f>
        <v>0</v>
      </c>
      <c r="K41" s="158">
        <f>SUBTOTAL(9,K35:P40)</f>
        <v>0</v>
      </c>
      <c r="L41" s="38"/>
      <c r="M41" s="593" t="s">
        <v>28</v>
      </c>
      <c r="N41" s="593"/>
      <c r="O41" s="593"/>
      <c r="P41" s="593"/>
      <c r="Q41" s="593"/>
      <c r="R41" s="593"/>
      <c r="S41" s="593"/>
      <c r="T41" s="593"/>
      <c r="U41" s="593"/>
      <c r="V41" s="242">
        <f>SUBTOTAL(9,V35:V40)</f>
        <v>0</v>
      </c>
      <c r="W41" s="232">
        <f>SUBTOTAL(9,W35:AB40)</f>
        <v>0</v>
      </c>
      <c r="X41" s="38"/>
    </row>
    <row r="42" spans="1:24" ht="33" customHeight="1">
      <c r="A42" s="995" t="s">
        <v>435</v>
      </c>
      <c r="B42" s="996"/>
      <c r="C42" s="996"/>
      <c r="D42" s="996"/>
      <c r="E42" s="997"/>
      <c r="F42" s="998">
        <f>+J41+J32+J14</f>
        <v>0</v>
      </c>
      <c r="G42" s="999"/>
      <c r="H42" s="1001"/>
      <c r="I42" s="1001"/>
      <c r="J42" s="1001"/>
      <c r="K42" s="1001"/>
      <c r="L42" s="285"/>
      <c r="M42" s="989" t="s">
        <v>435</v>
      </c>
      <c r="N42" s="990"/>
      <c r="O42" s="990"/>
      <c r="P42" s="990"/>
      <c r="Q42" s="991"/>
      <c r="R42" s="992">
        <f>+V41+V32+V14</f>
        <v>0</v>
      </c>
      <c r="S42" s="993"/>
      <c r="T42" s="988"/>
      <c r="U42" s="988"/>
      <c r="V42" s="988"/>
      <c r="W42" s="988"/>
      <c r="X42" s="38"/>
    </row>
    <row r="43" spans="1:24" ht="33" customHeight="1">
      <c r="A43" s="1000" t="s">
        <v>456</v>
      </c>
      <c r="B43" s="1000"/>
      <c r="C43" s="1000"/>
      <c r="D43" s="1000"/>
      <c r="E43" s="1000"/>
      <c r="F43" s="1000"/>
      <c r="G43" s="286"/>
      <c r="H43" s="1001"/>
      <c r="I43" s="1001"/>
      <c r="J43" s="1001"/>
      <c r="K43" s="1001"/>
      <c r="L43" s="285"/>
      <c r="M43" s="994" t="s">
        <v>456</v>
      </c>
      <c r="N43" s="994"/>
      <c r="O43" s="994"/>
      <c r="P43" s="994"/>
      <c r="Q43" s="994"/>
      <c r="R43" s="994"/>
      <c r="S43" s="286"/>
      <c r="T43" s="988"/>
      <c r="U43" s="988"/>
      <c r="V43" s="988"/>
      <c r="W43" s="988"/>
      <c r="X43" s="38"/>
    </row>
  </sheetData>
  <mergeCells count="194">
    <mergeCell ref="M41:U41"/>
    <mergeCell ref="T42:W43"/>
    <mergeCell ref="M42:Q42"/>
    <mergeCell ref="R42:S42"/>
    <mergeCell ref="M43:R43"/>
    <mergeCell ref="A42:E42"/>
    <mergeCell ref="A40:C40"/>
    <mergeCell ref="D40:E40"/>
    <mergeCell ref="F42:G42"/>
    <mergeCell ref="A43:F43"/>
    <mergeCell ref="H42:K43"/>
    <mergeCell ref="A41:I41"/>
    <mergeCell ref="M38:O38"/>
    <mergeCell ref="P38:Q38"/>
    <mergeCell ref="R38:U38"/>
    <mergeCell ref="M39:O39"/>
    <mergeCell ref="P39:Q39"/>
    <mergeCell ref="R39:U39"/>
    <mergeCell ref="M40:O40"/>
    <mergeCell ref="P40:Q40"/>
    <mergeCell ref="R40:U40"/>
    <mergeCell ref="M35:O35"/>
    <mergeCell ref="P35:Q35"/>
    <mergeCell ref="R35:U35"/>
    <mergeCell ref="M36:O36"/>
    <mergeCell ref="P36:Q36"/>
    <mergeCell ref="R36:U36"/>
    <mergeCell ref="M37:O37"/>
    <mergeCell ref="P37:Q37"/>
    <mergeCell ref="R37:U37"/>
    <mergeCell ref="P30:Q30"/>
    <mergeCell ref="R30:U30"/>
    <mergeCell ref="P31:Q31"/>
    <mergeCell ref="R31:U31"/>
    <mergeCell ref="M32:U32"/>
    <mergeCell ref="M33:W33"/>
    <mergeCell ref="M34:O34"/>
    <mergeCell ref="P34:Q34"/>
    <mergeCell ref="R34:U34"/>
    <mergeCell ref="P25:Q25"/>
    <mergeCell ref="R25:U25"/>
    <mergeCell ref="P26:Q26"/>
    <mergeCell ref="R26:U26"/>
    <mergeCell ref="P27:Q27"/>
    <mergeCell ref="R27:U27"/>
    <mergeCell ref="P28:Q28"/>
    <mergeCell ref="R28:U28"/>
    <mergeCell ref="P29:Q29"/>
    <mergeCell ref="R29:U29"/>
    <mergeCell ref="P20:Q20"/>
    <mergeCell ref="R20:U20"/>
    <mergeCell ref="P21:Q21"/>
    <mergeCell ref="R21:U21"/>
    <mergeCell ref="P22:Q22"/>
    <mergeCell ref="R22:U22"/>
    <mergeCell ref="P23:Q23"/>
    <mergeCell ref="R23:U23"/>
    <mergeCell ref="P24:Q24"/>
    <mergeCell ref="R24:U24"/>
    <mergeCell ref="M14:U14"/>
    <mergeCell ref="M15:W15"/>
    <mergeCell ref="M16:Q16"/>
    <mergeCell ref="R16:U16"/>
    <mergeCell ref="P17:Q17"/>
    <mergeCell ref="R17:U17"/>
    <mergeCell ref="P18:Q18"/>
    <mergeCell ref="R18:U18"/>
    <mergeCell ref="P19:Q19"/>
    <mergeCell ref="R19:U19"/>
    <mergeCell ref="M11:O11"/>
    <mergeCell ref="P11:Q11"/>
    <mergeCell ref="R11:U11"/>
    <mergeCell ref="M12:O12"/>
    <mergeCell ref="P12:Q12"/>
    <mergeCell ref="R12:U12"/>
    <mergeCell ref="M13:O13"/>
    <mergeCell ref="P13:Q13"/>
    <mergeCell ref="R13:U13"/>
    <mergeCell ref="R7:U7"/>
    <mergeCell ref="M8:O8"/>
    <mergeCell ref="P8:Q8"/>
    <mergeCell ref="R8:U8"/>
    <mergeCell ref="M9:O9"/>
    <mergeCell ref="P9:Q9"/>
    <mergeCell ref="R9:U9"/>
    <mergeCell ref="M10:O10"/>
    <mergeCell ref="P10:Q10"/>
    <mergeCell ref="R10:U10"/>
    <mergeCell ref="A35:C35"/>
    <mergeCell ref="D35:E35"/>
    <mergeCell ref="A36:C36"/>
    <mergeCell ref="D36:E36"/>
    <mergeCell ref="A37:C37"/>
    <mergeCell ref="D37:E37"/>
    <mergeCell ref="M1:W1"/>
    <mergeCell ref="M2:W2"/>
    <mergeCell ref="M3:O3"/>
    <mergeCell ref="P3:Q3"/>
    <mergeCell ref="R3:U3"/>
    <mergeCell ref="M4:O4"/>
    <mergeCell ref="P4:Q4"/>
    <mergeCell ref="R4:U4"/>
    <mergeCell ref="M5:O5"/>
    <mergeCell ref="P5:Q5"/>
    <mergeCell ref="R5:U5"/>
    <mergeCell ref="M6:O6"/>
    <mergeCell ref="P6:Q6"/>
    <mergeCell ref="R6:U6"/>
    <mergeCell ref="M7:O7"/>
    <mergeCell ref="P7:Q7"/>
    <mergeCell ref="A9:C9"/>
    <mergeCell ref="A10:C10"/>
    <mergeCell ref="A34:C34"/>
    <mergeCell ref="D4:E4"/>
    <mergeCell ref="D5:E5"/>
    <mergeCell ref="D6:E6"/>
    <mergeCell ref="D7:E7"/>
    <mergeCell ref="D8:E8"/>
    <mergeCell ref="D9:E9"/>
    <mergeCell ref="A16:E16"/>
    <mergeCell ref="D20:E20"/>
    <mergeCell ref="D31:E31"/>
    <mergeCell ref="A4:C4"/>
    <mergeCell ref="A5:C5"/>
    <mergeCell ref="A6:C6"/>
    <mergeCell ref="A7:C7"/>
    <mergeCell ref="A8:C8"/>
    <mergeCell ref="D21:E21"/>
    <mergeCell ref="F21:I21"/>
    <mergeCell ref="D24:E24"/>
    <mergeCell ref="F24:I24"/>
    <mergeCell ref="F17:I17"/>
    <mergeCell ref="D17:E17"/>
    <mergeCell ref="F36:I36"/>
    <mergeCell ref="F10:I10"/>
    <mergeCell ref="D25:E25"/>
    <mergeCell ref="F25:I25"/>
    <mergeCell ref="F12:I12"/>
    <mergeCell ref="F34:I34"/>
    <mergeCell ref="D30:E30"/>
    <mergeCell ref="F18:I18"/>
    <mergeCell ref="D10:E10"/>
    <mergeCell ref="D11:E11"/>
    <mergeCell ref="D12:E12"/>
    <mergeCell ref="D13:E13"/>
    <mergeCell ref="D34:E34"/>
    <mergeCell ref="F3:I3"/>
    <mergeCell ref="F11:I11"/>
    <mergeCell ref="A11:C11"/>
    <mergeCell ref="A12:C12"/>
    <mergeCell ref="A13:C13"/>
    <mergeCell ref="F39:I39"/>
    <mergeCell ref="F5:I5"/>
    <mergeCell ref="F6:I6"/>
    <mergeCell ref="F7:I7"/>
    <mergeCell ref="F8:I8"/>
    <mergeCell ref="F9:I9"/>
    <mergeCell ref="D19:E19"/>
    <mergeCell ref="F19:I19"/>
    <mergeCell ref="D22:E22"/>
    <mergeCell ref="F22:I22"/>
    <mergeCell ref="D23:E23"/>
    <mergeCell ref="F23:I23"/>
    <mergeCell ref="D3:E3"/>
    <mergeCell ref="A3:C3"/>
    <mergeCell ref="F35:I35"/>
    <mergeCell ref="F37:I37"/>
    <mergeCell ref="D28:E28"/>
    <mergeCell ref="D29:E29"/>
    <mergeCell ref="F20:I20"/>
    <mergeCell ref="F38:I38"/>
    <mergeCell ref="F40:I40"/>
    <mergeCell ref="A1:K1"/>
    <mergeCell ref="A2:K2"/>
    <mergeCell ref="A14:I14"/>
    <mergeCell ref="F4:I4"/>
    <mergeCell ref="F13:I13"/>
    <mergeCell ref="A33:K33"/>
    <mergeCell ref="F16:I16"/>
    <mergeCell ref="D18:E18"/>
    <mergeCell ref="D26:E26"/>
    <mergeCell ref="F28:I28"/>
    <mergeCell ref="F29:I29"/>
    <mergeCell ref="F30:I30"/>
    <mergeCell ref="F31:I31"/>
    <mergeCell ref="A32:I32"/>
    <mergeCell ref="D27:E27"/>
    <mergeCell ref="F27:I27"/>
    <mergeCell ref="F26:I26"/>
    <mergeCell ref="A15:K15"/>
    <mergeCell ref="A38:C38"/>
    <mergeCell ref="D38:E38"/>
    <mergeCell ref="A39:C39"/>
    <mergeCell ref="D39:E39"/>
  </mergeCells>
  <dataValidations disablePrompts="1" count="1">
    <dataValidation type="list" allowBlank="1" showInputMessage="1" showErrorMessage="1" sqref="G43 S43" xr:uid="{A9A2543F-10DF-4A7F-B280-B8098F57F202}">
      <formula1>"SI, NO, N/A"</formula1>
    </dataValidation>
  </dataValidations>
  <pageMargins left="0.7" right="0.7" top="0.75" bottom="0.75" header="0.3" footer="0.3"/>
  <pageSetup paperSize="9" scale="52" orientation="portrait" r:id="rId1"/>
  <colBreaks count="1" manualBreakCount="1">
    <brk id="1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AD0DE-5762-4096-9CE9-D6BEBB233CEA}">
  <dimension ref="A1:AR71"/>
  <sheetViews>
    <sheetView zoomScale="55" zoomScaleNormal="55" workbookViewId="0">
      <selection sqref="A1:U1"/>
    </sheetView>
  </sheetViews>
  <sheetFormatPr defaultRowHeight="14.4"/>
  <cols>
    <col min="1" max="1" width="15.21875" customWidth="1"/>
    <col min="3" max="3" width="6.21875" customWidth="1"/>
    <col min="4" max="4" width="7.21875" customWidth="1"/>
    <col min="5" max="10" width="9.6640625" customWidth="1"/>
    <col min="11" max="12" width="12.5546875" customWidth="1"/>
    <col min="13" max="13" width="11.21875" customWidth="1"/>
    <col min="14" max="16" width="10.5546875" customWidth="1"/>
    <col min="17" max="17" width="9.6640625" customWidth="1"/>
    <col min="18" max="18" width="9" customWidth="1"/>
    <col min="19" max="19" width="10.6640625" customWidth="1"/>
    <col min="20" max="20" width="12.6640625" customWidth="1"/>
    <col min="21" max="21" width="11.21875" customWidth="1"/>
    <col min="22" max="22" width="5" customWidth="1"/>
    <col min="34" max="34" width="13" customWidth="1"/>
    <col min="35" max="35" width="11.21875" customWidth="1"/>
    <col min="42" max="42" width="12.6640625" customWidth="1"/>
    <col min="43" max="43" width="11.21875" customWidth="1"/>
    <col min="44" max="44" width="4.5546875" customWidth="1"/>
  </cols>
  <sheetData>
    <row r="1" spans="1:44" s="7" customFormat="1" ht="28.5" customHeight="1">
      <c r="A1" s="1005" t="s">
        <v>555</v>
      </c>
      <c r="B1" s="1006"/>
      <c r="C1" s="1006"/>
      <c r="D1" s="1006"/>
      <c r="E1" s="1006"/>
      <c r="F1" s="1006"/>
      <c r="G1" s="1006"/>
      <c r="H1" s="1006"/>
      <c r="I1" s="1006"/>
      <c r="J1" s="1006"/>
      <c r="K1" s="1006"/>
      <c r="L1" s="1006"/>
      <c r="M1" s="1006"/>
      <c r="N1" s="1006"/>
      <c r="O1" s="1006"/>
      <c r="P1" s="1006"/>
      <c r="Q1" s="1006"/>
      <c r="R1" s="1006"/>
      <c r="S1" s="1006"/>
      <c r="T1" s="1006"/>
      <c r="U1" s="1007"/>
      <c r="V1" s="85"/>
      <c r="W1" s="1005" t="s">
        <v>637</v>
      </c>
      <c r="X1" s="1006"/>
      <c r="Y1" s="1006"/>
      <c r="Z1" s="1006"/>
      <c r="AA1" s="1006"/>
      <c r="AB1" s="1006"/>
      <c r="AC1" s="1006"/>
      <c r="AD1" s="1006"/>
      <c r="AE1" s="1006"/>
      <c r="AF1" s="1006"/>
      <c r="AG1" s="1006"/>
      <c r="AH1" s="1006"/>
      <c r="AI1" s="1006"/>
      <c r="AJ1" s="1006"/>
      <c r="AK1" s="1006"/>
      <c r="AL1" s="1006"/>
      <c r="AM1" s="1006"/>
      <c r="AN1" s="1006"/>
      <c r="AO1" s="1006"/>
      <c r="AP1" s="1006"/>
      <c r="AQ1" s="1007"/>
    </row>
    <row r="2" spans="1:44" s="7" customFormat="1" ht="28.5" customHeight="1">
      <c r="A2" s="1012" t="str">
        <f>+'2.2 PMA AZIENDA'!B11</f>
        <v>Colture</v>
      </c>
      <c r="B2" s="1012"/>
      <c r="C2" s="1013" t="str">
        <f>+'2.2 PMA AZIENDA'!C11</f>
        <v>Modalità di coltura
(convenzionale-biologica)</v>
      </c>
      <c r="D2" s="1013"/>
      <c r="E2" s="583" t="s">
        <v>25</v>
      </c>
      <c r="F2" s="1008" t="s">
        <v>174</v>
      </c>
      <c r="G2" s="1009"/>
      <c r="H2" s="1009"/>
      <c r="I2" s="1009"/>
      <c r="J2" s="1009"/>
      <c r="K2" s="1009"/>
      <c r="L2" s="1010"/>
      <c r="M2" s="583" t="s">
        <v>133</v>
      </c>
      <c r="N2" s="850" t="s">
        <v>618</v>
      </c>
      <c r="O2" s="851"/>
      <c r="P2" s="859"/>
      <c r="Q2" s="583" t="s">
        <v>134</v>
      </c>
      <c r="R2" s="583" t="s">
        <v>655</v>
      </c>
      <c r="S2" s="583"/>
      <c r="T2" s="583"/>
      <c r="U2" s="863" t="s">
        <v>531</v>
      </c>
      <c r="V2" s="85"/>
      <c r="W2" s="1014" t="str">
        <f>+A2</f>
        <v>Colture</v>
      </c>
      <c r="X2" s="1014"/>
      <c r="Y2" s="1015" t="str">
        <f>+C2</f>
        <v>Modalità di coltura
(convenzionale-biologica)</v>
      </c>
      <c r="Z2" s="1015"/>
      <c r="AA2" s="653" t="s">
        <v>25</v>
      </c>
      <c r="AB2" s="1016" t="s">
        <v>174</v>
      </c>
      <c r="AC2" s="1017"/>
      <c r="AD2" s="1017"/>
      <c r="AE2" s="1017"/>
      <c r="AF2" s="1017"/>
      <c r="AG2" s="1017"/>
      <c r="AH2" s="1018"/>
      <c r="AI2" s="653" t="s">
        <v>133</v>
      </c>
      <c r="AJ2" s="901" t="s">
        <v>618</v>
      </c>
      <c r="AK2" s="902"/>
      <c r="AL2" s="903"/>
      <c r="AM2" s="653" t="s">
        <v>134</v>
      </c>
      <c r="AN2" s="653" t="s">
        <v>652</v>
      </c>
      <c r="AO2" s="653"/>
      <c r="AP2" s="653"/>
      <c r="AQ2" s="898" t="s">
        <v>531</v>
      </c>
      <c r="AR2" s="85"/>
    </row>
    <row r="3" spans="1:44" s="7" customFormat="1" ht="56.25" customHeight="1">
      <c r="A3" s="1012"/>
      <c r="B3" s="1012"/>
      <c r="C3" s="1013"/>
      <c r="D3" s="1013"/>
      <c r="E3" s="583"/>
      <c r="F3" s="112" t="s">
        <v>497</v>
      </c>
      <c r="G3" s="112" t="s">
        <v>493</v>
      </c>
      <c r="H3" s="112" t="s">
        <v>494</v>
      </c>
      <c r="I3" s="112" t="s">
        <v>495</v>
      </c>
      <c r="J3" s="112" t="s">
        <v>496</v>
      </c>
      <c r="K3" s="112" t="s">
        <v>581</v>
      </c>
      <c r="L3" s="112" t="s">
        <v>562</v>
      </c>
      <c r="M3" s="583"/>
      <c r="N3" s="173" t="s">
        <v>135</v>
      </c>
      <c r="O3" s="173" t="s">
        <v>619</v>
      </c>
      <c r="P3" s="173" t="s">
        <v>617</v>
      </c>
      <c r="Q3" s="583"/>
      <c r="R3" s="173" t="s">
        <v>135</v>
      </c>
      <c r="S3" s="174" t="s">
        <v>492</v>
      </c>
      <c r="T3" s="174" t="s">
        <v>136</v>
      </c>
      <c r="U3" s="863"/>
      <c r="V3" s="85"/>
      <c r="W3" s="1014"/>
      <c r="X3" s="1014"/>
      <c r="Y3" s="1015"/>
      <c r="Z3" s="1015"/>
      <c r="AA3" s="653"/>
      <c r="AB3" s="227" t="s">
        <v>497</v>
      </c>
      <c r="AC3" s="227" t="s">
        <v>493</v>
      </c>
      <c r="AD3" s="227" t="s">
        <v>494</v>
      </c>
      <c r="AE3" s="227" t="s">
        <v>495</v>
      </c>
      <c r="AF3" s="227" t="s">
        <v>496</v>
      </c>
      <c r="AG3" s="227" t="s">
        <v>581</v>
      </c>
      <c r="AH3" s="227" t="s">
        <v>562</v>
      </c>
      <c r="AI3" s="653"/>
      <c r="AJ3" s="222" t="s">
        <v>135</v>
      </c>
      <c r="AK3" s="222" t="s">
        <v>619</v>
      </c>
      <c r="AL3" s="222" t="s">
        <v>617</v>
      </c>
      <c r="AM3" s="653"/>
      <c r="AN3" s="222" t="s">
        <v>135</v>
      </c>
      <c r="AO3" s="240" t="s">
        <v>492</v>
      </c>
      <c r="AP3" s="240" t="s">
        <v>136</v>
      </c>
      <c r="AQ3" s="898"/>
      <c r="AR3" s="85"/>
    </row>
    <row r="4" spans="1:44" s="2" customFormat="1" ht="31.5" customHeight="1">
      <c r="A4" s="1004">
        <f>+'2.2 PMA AZIENDA'!B13</f>
        <v>0</v>
      </c>
      <c r="B4" s="1004"/>
      <c r="C4" s="1004">
        <f>+'2.2 PMA AZIENDA'!C13</f>
        <v>0</v>
      </c>
      <c r="D4" s="1004"/>
      <c r="E4" s="23">
        <f>+'2.2 PMA AZIENDA'!F13</f>
        <v>0</v>
      </c>
      <c r="F4" s="66">
        <v>0</v>
      </c>
      <c r="G4" s="66">
        <v>0</v>
      </c>
      <c r="H4" s="66">
        <v>0</v>
      </c>
      <c r="I4" s="66">
        <v>0</v>
      </c>
      <c r="J4" s="66">
        <v>0</v>
      </c>
      <c r="K4" s="66">
        <v>0</v>
      </c>
      <c r="L4" s="75">
        <f>+F4+G4+H4+I4+J4+K4</f>
        <v>0</v>
      </c>
      <c r="M4" s="53"/>
      <c r="N4" s="53"/>
      <c r="O4" s="53"/>
      <c r="P4" s="159">
        <f>+O4*N4</f>
        <v>0</v>
      </c>
      <c r="Q4" s="53"/>
      <c r="R4" s="159">
        <f t="shared" ref="R4:R18" si="0">+(E4*M4)-N4-Q4</f>
        <v>0</v>
      </c>
      <c r="S4" s="66">
        <v>0</v>
      </c>
      <c r="T4" s="75">
        <f t="shared" ref="T4:T18" si="1">+R4*S4</f>
        <v>0</v>
      </c>
      <c r="U4" s="1011">
        <f>+'2.2 PMA AZIENDA'!N13</f>
        <v>0</v>
      </c>
      <c r="V4" s="39"/>
      <c r="W4" s="1019">
        <f>+'2.2 PMA AZIENDA'!T13</f>
        <v>0</v>
      </c>
      <c r="X4" s="1019"/>
      <c r="Y4" s="1019">
        <f>+'2.2 PMA AZIENDA'!U13</f>
        <v>0</v>
      </c>
      <c r="Z4" s="1019"/>
      <c r="AA4" s="151">
        <f>+'2.2 PMA AZIENDA'!X13</f>
        <v>0</v>
      </c>
      <c r="AB4" s="66">
        <v>0</v>
      </c>
      <c r="AC4" s="66">
        <v>0</v>
      </c>
      <c r="AD4" s="66">
        <v>0</v>
      </c>
      <c r="AE4" s="66">
        <v>0</v>
      </c>
      <c r="AF4" s="66">
        <v>0</v>
      </c>
      <c r="AG4" s="66">
        <v>0</v>
      </c>
      <c r="AH4" s="76">
        <f>+AB4+AC4+AD4+AE4+AF4+AG4</f>
        <v>0</v>
      </c>
      <c r="AI4" s="53"/>
      <c r="AJ4" s="53"/>
      <c r="AK4" s="53"/>
      <c r="AL4" s="244">
        <f>+AK4*AJ4</f>
        <v>0</v>
      </c>
      <c r="AM4" s="53"/>
      <c r="AN4" s="244">
        <f t="shared" ref="AN4:AN18" si="2">+(AA4*AI4)-AJ4-AM4</f>
        <v>0</v>
      </c>
      <c r="AO4" s="66">
        <v>0</v>
      </c>
      <c r="AP4" s="76">
        <f t="shared" ref="AP4:AP18" si="3">+AN4*AO4</f>
        <v>0</v>
      </c>
      <c r="AQ4" s="1020">
        <f>+'2.2 PMA AZIENDA'!AF13</f>
        <v>0</v>
      </c>
      <c r="AR4" s="39"/>
    </row>
    <row r="5" spans="1:44" s="2" customFormat="1" ht="31.5" customHeight="1">
      <c r="A5" s="1004">
        <f>+'2.2 PMA AZIENDA'!B14</f>
        <v>0</v>
      </c>
      <c r="B5" s="1004"/>
      <c r="C5" s="1004">
        <f>+'2.2 PMA AZIENDA'!C14</f>
        <v>0</v>
      </c>
      <c r="D5" s="1004"/>
      <c r="E5" s="23">
        <f>+'2.2 PMA AZIENDA'!F14</f>
        <v>0</v>
      </c>
      <c r="F5" s="66">
        <v>0</v>
      </c>
      <c r="G5" s="66">
        <v>0</v>
      </c>
      <c r="H5" s="66">
        <v>0</v>
      </c>
      <c r="I5" s="66">
        <v>0</v>
      </c>
      <c r="J5" s="66">
        <v>0</v>
      </c>
      <c r="K5" s="66">
        <v>0</v>
      </c>
      <c r="L5" s="75">
        <f t="shared" ref="L5:L18" si="4">+F5+G5+H5+I5+J5+K5</f>
        <v>0</v>
      </c>
      <c r="M5" s="53"/>
      <c r="N5" s="53"/>
      <c r="O5" s="53"/>
      <c r="P5" s="159">
        <f t="shared" ref="P5:P18" si="5">+O5*N5</f>
        <v>0</v>
      </c>
      <c r="Q5" s="53"/>
      <c r="R5" s="159">
        <f t="shared" si="0"/>
        <v>0</v>
      </c>
      <c r="S5" s="66">
        <v>0</v>
      </c>
      <c r="T5" s="75">
        <f t="shared" si="1"/>
        <v>0</v>
      </c>
      <c r="U5" s="1011"/>
      <c r="V5" s="39"/>
      <c r="W5" s="1019">
        <f>+'2.2 PMA AZIENDA'!T14</f>
        <v>0</v>
      </c>
      <c r="X5" s="1019"/>
      <c r="Y5" s="1019">
        <f>+'2.2 PMA AZIENDA'!U14</f>
        <v>0</v>
      </c>
      <c r="Z5" s="1019"/>
      <c r="AA5" s="151">
        <f>+'2.2 PMA AZIENDA'!X14</f>
        <v>0</v>
      </c>
      <c r="AB5" s="66">
        <v>0</v>
      </c>
      <c r="AC5" s="66">
        <v>0</v>
      </c>
      <c r="AD5" s="66">
        <v>0</v>
      </c>
      <c r="AE5" s="66">
        <v>0</v>
      </c>
      <c r="AF5" s="66">
        <v>0</v>
      </c>
      <c r="AG5" s="66">
        <v>0</v>
      </c>
      <c r="AH5" s="76">
        <f t="shared" ref="AH5:AH18" si="6">+AB5+AC5+AD5+AE5+AF5+AG5</f>
        <v>0</v>
      </c>
      <c r="AI5" s="53"/>
      <c r="AJ5" s="53"/>
      <c r="AK5" s="53"/>
      <c r="AL5" s="244">
        <f t="shared" ref="AL5:AL18" si="7">+AK5*AJ5</f>
        <v>0</v>
      </c>
      <c r="AM5" s="53"/>
      <c r="AN5" s="244">
        <f t="shared" si="2"/>
        <v>0</v>
      </c>
      <c r="AO5" s="66">
        <v>0</v>
      </c>
      <c r="AP5" s="76">
        <f t="shared" si="3"/>
        <v>0</v>
      </c>
      <c r="AQ5" s="1020"/>
      <c r="AR5" s="39"/>
    </row>
    <row r="6" spans="1:44" s="2" customFormat="1" ht="31.5" customHeight="1">
      <c r="A6" s="1004">
        <f>+'2.2 PMA AZIENDA'!B15</f>
        <v>0</v>
      </c>
      <c r="B6" s="1004"/>
      <c r="C6" s="1004">
        <f>+'2.2 PMA AZIENDA'!C15</f>
        <v>0</v>
      </c>
      <c r="D6" s="1004"/>
      <c r="E6" s="23">
        <f>+'2.2 PMA AZIENDA'!F15</f>
        <v>0</v>
      </c>
      <c r="F6" s="66">
        <v>0</v>
      </c>
      <c r="G6" s="66">
        <v>0</v>
      </c>
      <c r="H6" s="66">
        <v>0</v>
      </c>
      <c r="I6" s="66">
        <v>0</v>
      </c>
      <c r="J6" s="66">
        <v>0</v>
      </c>
      <c r="K6" s="66">
        <v>0</v>
      </c>
      <c r="L6" s="75">
        <f t="shared" si="4"/>
        <v>0</v>
      </c>
      <c r="M6" s="53"/>
      <c r="N6" s="53"/>
      <c r="O6" s="53"/>
      <c r="P6" s="159">
        <f t="shared" si="5"/>
        <v>0</v>
      </c>
      <c r="Q6" s="53"/>
      <c r="R6" s="159">
        <f t="shared" si="0"/>
        <v>0</v>
      </c>
      <c r="S6" s="66">
        <v>0</v>
      </c>
      <c r="T6" s="75">
        <f t="shared" si="1"/>
        <v>0</v>
      </c>
      <c r="U6" s="1011"/>
      <c r="V6" s="39"/>
      <c r="W6" s="1019">
        <f>+'2.2 PMA AZIENDA'!T15</f>
        <v>0</v>
      </c>
      <c r="X6" s="1019"/>
      <c r="Y6" s="1019">
        <f>+'2.2 PMA AZIENDA'!U15</f>
        <v>0</v>
      </c>
      <c r="Z6" s="1019"/>
      <c r="AA6" s="151">
        <f>+'2.2 PMA AZIENDA'!X15</f>
        <v>0</v>
      </c>
      <c r="AB6" s="66">
        <v>0</v>
      </c>
      <c r="AC6" s="66">
        <v>0</v>
      </c>
      <c r="AD6" s="66">
        <v>0</v>
      </c>
      <c r="AE6" s="66">
        <v>0</v>
      </c>
      <c r="AF6" s="66">
        <v>0</v>
      </c>
      <c r="AG6" s="66">
        <v>0</v>
      </c>
      <c r="AH6" s="76">
        <f t="shared" si="6"/>
        <v>0</v>
      </c>
      <c r="AI6" s="53"/>
      <c r="AJ6" s="53"/>
      <c r="AK6" s="53"/>
      <c r="AL6" s="244">
        <f t="shared" si="7"/>
        <v>0</v>
      </c>
      <c r="AM6" s="53"/>
      <c r="AN6" s="244">
        <f t="shared" si="2"/>
        <v>0</v>
      </c>
      <c r="AO6" s="66">
        <v>0</v>
      </c>
      <c r="AP6" s="76">
        <f t="shared" si="3"/>
        <v>0</v>
      </c>
      <c r="AQ6" s="1020"/>
      <c r="AR6" s="39"/>
    </row>
    <row r="7" spans="1:44" s="2" customFormat="1" ht="31.5" customHeight="1">
      <c r="A7" s="1004">
        <f>+'2.2 PMA AZIENDA'!B16</f>
        <v>0</v>
      </c>
      <c r="B7" s="1004"/>
      <c r="C7" s="1004">
        <f>+'2.2 PMA AZIENDA'!C16</f>
        <v>0</v>
      </c>
      <c r="D7" s="1004"/>
      <c r="E7" s="23">
        <f>+'2.2 PMA AZIENDA'!F16</f>
        <v>0</v>
      </c>
      <c r="F7" s="66">
        <v>0</v>
      </c>
      <c r="G7" s="66">
        <v>0</v>
      </c>
      <c r="H7" s="66">
        <v>0</v>
      </c>
      <c r="I7" s="66">
        <v>0</v>
      </c>
      <c r="J7" s="66">
        <v>0</v>
      </c>
      <c r="K7" s="66">
        <v>0</v>
      </c>
      <c r="L7" s="75">
        <f t="shared" si="4"/>
        <v>0</v>
      </c>
      <c r="M7" s="53"/>
      <c r="N7" s="53"/>
      <c r="O7" s="53"/>
      <c r="P7" s="159">
        <f t="shared" si="5"/>
        <v>0</v>
      </c>
      <c r="Q7" s="53"/>
      <c r="R7" s="159">
        <f t="shared" si="0"/>
        <v>0</v>
      </c>
      <c r="S7" s="66">
        <v>0</v>
      </c>
      <c r="T7" s="75">
        <f t="shared" si="1"/>
        <v>0</v>
      </c>
      <c r="U7" s="1011"/>
      <c r="V7" s="39"/>
      <c r="W7" s="1019">
        <f>+'2.2 PMA AZIENDA'!T16</f>
        <v>0</v>
      </c>
      <c r="X7" s="1019"/>
      <c r="Y7" s="1019">
        <f>+'2.2 PMA AZIENDA'!U16</f>
        <v>0</v>
      </c>
      <c r="Z7" s="1019"/>
      <c r="AA7" s="151">
        <f>+'2.2 PMA AZIENDA'!X16</f>
        <v>0</v>
      </c>
      <c r="AB7" s="66">
        <v>0</v>
      </c>
      <c r="AC7" s="66">
        <v>0</v>
      </c>
      <c r="AD7" s="66">
        <v>0</v>
      </c>
      <c r="AE7" s="66">
        <v>0</v>
      </c>
      <c r="AF7" s="66">
        <v>0</v>
      </c>
      <c r="AG7" s="66">
        <v>0</v>
      </c>
      <c r="AH7" s="76">
        <f t="shared" si="6"/>
        <v>0</v>
      </c>
      <c r="AI7" s="53"/>
      <c r="AJ7" s="53"/>
      <c r="AK7" s="53"/>
      <c r="AL7" s="244">
        <f t="shared" si="7"/>
        <v>0</v>
      </c>
      <c r="AM7" s="53"/>
      <c r="AN7" s="244">
        <f t="shared" si="2"/>
        <v>0</v>
      </c>
      <c r="AO7" s="66">
        <v>0</v>
      </c>
      <c r="AP7" s="76">
        <f t="shared" si="3"/>
        <v>0</v>
      </c>
      <c r="AQ7" s="1020"/>
      <c r="AR7" s="39"/>
    </row>
    <row r="8" spans="1:44" s="2" customFormat="1" ht="31.5" customHeight="1">
      <c r="A8" s="1004">
        <f>+'2.2 PMA AZIENDA'!B17</f>
        <v>0</v>
      </c>
      <c r="B8" s="1004"/>
      <c r="C8" s="1004">
        <f>+'2.2 PMA AZIENDA'!C17</f>
        <v>0</v>
      </c>
      <c r="D8" s="1004"/>
      <c r="E8" s="23">
        <f>+'2.2 PMA AZIENDA'!F17</f>
        <v>0</v>
      </c>
      <c r="F8" s="66">
        <v>0</v>
      </c>
      <c r="G8" s="66">
        <v>0</v>
      </c>
      <c r="H8" s="66">
        <v>0</v>
      </c>
      <c r="I8" s="66">
        <v>0</v>
      </c>
      <c r="J8" s="66">
        <v>0</v>
      </c>
      <c r="K8" s="66">
        <v>0</v>
      </c>
      <c r="L8" s="75">
        <f t="shared" si="4"/>
        <v>0</v>
      </c>
      <c r="M8" s="53"/>
      <c r="N8" s="53"/>
      <c r="O8" s="53"/>
      <c r="P8" s="159">
        <f t="shared" si="5"/>
        <v>0</v>
      </c>
      <c r="Q8" s="53"/>
      <c r="R8" s="159">
        <f t="shared" si="0"/>
        <v>0</v>
      </c>
      <c r="S8" s="66">
        <v>0</v>
      </c>
      <c r="T8" s="75">
        <f t="shared" si="1"/>
        <v>0</v>
      </c>
      <c r="U8" s="1011"/>
      <c r="V8" s="39"/>
      <c r="W8" s="1019">
        <f>+'2.2 PMA AZIENDA'!T17</f>
        <v>0</v>
      </c>
      <c r="X8" s="1019"/>
      <c r="Y8" s="1019">
        <f>+'2.2 PMA AZIENDA'!U17</f>
        <v>0</v>
      </c>
      <c r="Z8" s="1019"/>
      <c r="AA8" s="151">
        <f>+'2.2 PMA AZIENDA'!X17</f>
        <v>0</v>
      </c>
      <c r="AB8" s="66">
        <v>0</v>
      </c>
      <c r="AC8" s="66">
        <v>0</v>
      </c>
      <c r="AD8" s="66">
        <v>0</v>
      </c>
      <c r="AE8" s="66">
        <v>0</v>
      </c>
      <c r="AF8" s="66">
        <v>0</v>
      </c>
      <c r="AG8" s="66">
        <v>0</v>
      </c>
      <c r="AH8" s="76">
        <f t="shared" si="6"/>
        <v>0</v>
      </c>
      <c r="AI8" s="53"/>
      <c r="AJ8" s="53"/>
      <c r="AK8" s="53"/>
      <c r="AL8" s="244">
        <f t="shared" si="7"/>
        <v>0</v>
      </c>
      <c r="AM8" s="53"/>
      <c r="AN8" s="244">
        <f t="shared" si="2"/>
        <v>0</v>
      </c>
      <c r="AO8" s="66">
        <v>0</v>
      </c>
      <c r="AP8" s="76">
        <f t="shared" si="3"/>
        <v>0</v>
      </c>
      <c r="AQ8" s="1020"/>
      <c r="AR8" s="39"/>
    </row>
    <row r="9" spans="1:44" s="2" customFormat="1" ht="31.5" customHeight="1">
      <c r="A9" s="1004">
        <f>+'2.2 PMA AZIENDA'!B18</f>
        <v>0</v>
      </c>
      <c r="B9" s="1004"/>
      <c r="C9" s="1004">
        <f>+'2.2 PMA AZIENDA'!C18</f>
        <v>0</v>
      </c>
      <c r="D9" s="1004"/>
      <c r="E9" s="23">
        <f>+'2.2 PMA AZIENDA'!F18</f>
        <v>0</v>
      </c>
      <c r="F9" s="66">
        <v>0</v>
      </c>
      <c r="G9" s="66">
        <v>0</v>
      </c>
      <c r="H9" s="66">
        <v>0</v>
      </c>
      <c r="I9" s="66">
        <v>0</v>
      </c>
      <c r="J9" s="66">
        <v>0</v>
      </c>
      <c r="K9" s="66">
        <v>0</v>
      </c>
      <c r="L9" s="75">
        <f t="shared" si="4"/>
        <v>0</v>
      </c>
      <c r="M9" s="53"/>
      <c r="N9" s="53"/>
      <c r="O9" s="53"/>
      <c r="P9" s="159">
        <f t="shared" si="5"/>
        <v>0</v>
      </c>
      <c r="Q9" s="53"/>
      <c r="R9" s="159">
        <f t="shared" si="0"/>
        <v>0</v>
      </c>
      <c r="S9" s="66">
        <v>0</v>
      </c>
      <c r="T9" s="75">
        <f t="shared" si="1"/>
        <v>0</v>
      </c>
      <c r="U9" s="1011"/>
      <c r="V9" s="39"/>
      <c r="W9" s="1019">
        <f>+'2.2 PMA AZIENDA'!T18</f>
        <v>0</v>
      </c>
      <c r="X9" s="1019"/>
      <c r="Y9" s="1019">
        <f>+'2.2 PMA AZIENDA'!U18</f>
        <v>0</v>
      </c>
      <c r="Z9" s="1019"/>
      <c r="AA9" s="151">
        <f>+'2.2 PMA AZIENDA'!X18</f>
        <v>0</v>
      </c>
      <c r="AB9" s="66">
        <v>0</v>
      </c>
      <c r="AC9" s="66">
        <v>0</v>
      </c>
      <c r="AD9" s="66">
        <v>0</v>
      </c>
      <c r="AE9" s="66">
        <v>0</v>
      </c>
      <c r="AF9" s="66">
        <v>0</v>
      </c>
      <c r="AG9" s="66">
        <v>0</v>
      </c>
      <c r="AH9" s="76">
        <f t="shared" si="6"/>
        <v>0</v>
      </c>
      <c r="AI9" s="53"/>
      <c r="AJ9" s="53"/>
      <c r="AK9" s="53"/>
      <c r="AL9" s="244">
        <f t="shared" si="7"/>
        <v>0</v>
      </c>
      <c r="AM9" s="53"/>
      <c r="AN9" s="244">
        <f t="shared" si="2"/>
        <v>0</v>
      </c>
      <c r="AO9" s="66">
        <v>0</v>
      </c>
      <c r="AP9" s="76">
        <f t="shared" si="3"/>
        <v>0</v>
      </c>
      <c r="AQ9" s="1020"/>
      <c r="AR9" s="39"/>
    </row>
    <row r="10" spans="1:44" s="2" customFormat="1" ht="31.5" customHeight="1">
      <c r="A10" s="1004">
        <f>+'2.2 PMA AZIENDA'!B19</f>
        <v>0</v>
      </c>
      <c r="B10" s="1004"/>
      <c r="C10" s="1004">
        <f>+'2.2 PMA AZIENDA'!C19</f>
        <v>0</v>
      </c>
      <c r="D10" s="1004"/>
      <c r="E10" s="23">
        <f>+'2.2 PMA AZIENDA'!F19</f>
        <v>0</v>
      </c>
      <c r="F10" s="66">
        <v>0</v>
      </c>
      <c r="G10" s="66">
        <v>0</v>
      </c>
      <c r="H10" s="66">
        <v>0</v>
      </c>
      <c r="I10" s="66">
        <v>0</v>
      </c>
      <c r="J10" s="66">
        <v>0</v>
      </c>
      <c r="K10" s="66">
        <v>0</v>
      </c>
      <c r="L10" s="75">
        <f t="shared" si="4"/>
        <v>0</v>
      </c>
      <c r="M10" s="53"/>
      <c r="N10" s="53"/>
      <c r="O10" s="53"/>
      <c r="P10" s="159">
        <f t="shared" si="5"/>
        <v>0</v>
      </c>
      <c r="Q10" s="53"/>
      <c r="R10" s="159">
        <f t="shared" si="0"/>
        <v>0</v>
      </c>
      <c r="S10" s="66">
        <v>0</v>
      </c>
      <c r="T10" s="75">
        <f t="shared" si="1"/>
        <v>0</v>
      </c>
      <c r="U10" s="1011"/>
      <c r="V10" s="39"/>
      <c r="W10" s="1019">
        <f>+'2.2 PMA AZIENDA'!T19</f>
        <v>0</v>
      </c>
      <c r="X10" s="1019"/>
      <c r="Y10" s="1019">
        <f>+'2.2 PMA AZIENDA'!U19</f>
        <v>0</v>
      </c>
      <c r="Z10" s="1019"/>
      <c r="AA10" s="151">
        <f>+'2.2 PMA AZIENDA'!X19</f>
        <v>0</v>
      </c>
      <c r="AB10" s="66">
        <v>0</v>
      </c>
      <c r="AC10" s="66">
        <v>0</v>
      </c>
      <c r="AD10" s="66">
        <v>0</v>
      </c>
      <c r="AE10" s="66">
        <v>0</v>
      </c>
      <c r="AF10" s="66">
        <v>0</v>
      </c>
      <c r="AG10" s="66">
        <v>0</v>
      </c>
      <c r="AH10" s="76">
        <f t="shared" si="6"/>
        <v>0</v>
      </c>
      <c r="AI10" s="53"/>
      <c r="AJ10" s="53"/>
      <c r="AK10" s="53"/>
      <c r="AL10" s="244">
        <f t="shared" si="7"/>
        <v>0</v>
      </c>
      <c r="AM10" s="53"/>
      <c r="AN10" s="244">
        <f t="shared" si="2"/>
        <v>0</v>
      </c>
      <c r="AO10" s="66">
        <v>0</v>
      </c>
      <c r="AP10" s="76">
        <f t="shared" si="3"/>
        <v>0</v>
      </c>
      <c r="AQ10" s="1020"/>
      <c r="AR10" s="39"/>
    </row>
    <row r="11" spans="1:44" s="2" customFormat="1" ht="31.5" customHeight="1">
      <c r="A11" s="1004">
        <f>+'2.2 PMA AZIENDA'!B20</f>
        <v>0</v>
      </c>
      <c r="B11" s="1004"/>
      <c r="C11" s="1004">
        <f>+'2.2 PMA AZIENDA'!C20</f>
        <v>0</v>
      </c>
      <c r="D11" s="1004"/>
      <c r="E11" s="23">
        <f>+'2.2 PMA AZIENDA'!F20</f>
        <v>0</v>
      </c>
      <c r="F11" s="66">
        <v>0</v>
      </c>
      <c r="G11" s="66">
        <v>0</v>
      </c>
      <c r="H11" s="66">
        <v>0</v>
      </c>
      <c r="I11" s="66">
        <v>0</v>
      </c>
      <c r="J11" s="66">
        <v>0</v>
      </c>
      <c r="K11" s="66">
        <v>0</v>
      </c>
      <c r="L11" s="75">
        <f t="shared" si="4"/>
        <v>0</v>
      </c>
      <c r="M11" s="53"/>
      <c r="N11" s="53"/>
      <c r="O11" s="53"/>
      <c r="P11" s="159">
        <f t="shared" si="5"/>
        <v>0</v>
      </c>
      <c r="Q11" s="53"/>
      <c r="R11" s="159">
        <f t="shared" si="0"/>
        <v>0</v>
      </c>
      <c r="S11" s="66">
        <v>0</v>
      </c>
      <c r="T11" s="75">
        <f t="shared" si="1"/>
        <v>0</v>
      </c>
      <c r="U11" s="1011"/>
      <c r="V11" s="39"/>
      <c r="W11" s="1019">
        <f>+'2.2 PMA AZIENDA'!T20</f>
        <v>0</v>
      </c>
      <c r="X11" s="1019"/>
      <c r="Y11" s="1019">
        <f>+'2.2 PMA AZIENDA'!U20</f>
        <v>0</v>
      </c>
      <c r="Z11" s="1019"/>
      <c r="AA11" s="151">
        <f>+'2.2 PMA AZIENDA'!X20</f>
        <v>0</v>
      </c>
      <c r="AB11" s="66">
        <v>0</v>
      </c>
      <c r="AC11" s="66">
        <v>0</v>
      </c>
      <c r="AD11" s="66">
        <v>0</v>
      </c>
      <c r="AE11" s="66">
        <v>0</v>
      </c>
      <c r="AF11" s="66">
        <v>0</v>
      </c>
      <c r="AG11" s="66">
        <v>0</v>
      </c>
      <c r="AH11" s="76">
        <f t="shared" si="6"/>
        <v>0</v>
      </c>
      <c r="AI11" s="53"/>
      <c r="AJ11" s="53"/>
      <c r="AK11" s="53"/>
      <c r="AL11" s="244">
        <f t="shared" si="7"/>
        <v>0</v>
      </c>
      <c r="AM11" s="53"/>
      <c r="AN11" s="244">
        <f t="shared" si="2"/>
        <v>0</v>
      </c>
      <c r="AO11" s="66">
        <v>0</v>
      </c>
      <c r="AP11" s="76">
        <f t="shared" si="3"/>
        <v>0</v>
      </c>
      <c r="AQ11" s="1020"/>
      <c r="AR11" s="39"/>
    </row>
    <row r="12" spans="1:44" s="2" customFormat="1" ht="31.5" customHeight="1">
      <c r="A12" s="1004">
        <f>+'2.2 PMA AZIENDA'!B21</f>
        <v>0</v>
      </c>
      <c r="B12" s="1004"/>
      <c r="C12" s="1004">
        <f>+'2.2 PMA AZIENDA'!C21</f>
        <v>0</v>
      </c>
      <c r="D12" s="1004"/>
      <c r="E12" s="23">
        <f>+'2.2 PMA AZIENDA'!F21</f>
        <v>0</v>
      </c>
      <c r="F12" s="66">
        <v>0</v>
      </c>
      <c r="G12" s="66">
        <v>0</v>
      </c>
      <c r="H12" s="66">
        <v>0</v>
      </c>
      <c r="I12" s="66">
        <v>0</v>
      </c>
      <c r="J12" s="66">
        <v>0</v>
      </c>
      <c r="K12" s="66">
        <v>0</v>
      </c>
      <c r="L12" s="75">
        <f t="shared" si="4"/>
        <v>0</v>
      </c>
      <c r="M12" s="53"/>
      <c r="N12" s="53"/>
      <c r="O12" s="53"/>
      <c r="P12" s="159">
        <f t="shared" si="5"/>
        <v>0</v>
      </c>
      <c r="Q12" s="53"/>
      <c r="R12" s="159">
        <f t="shared" si="0"/>
        <v>0</v>
      </c>
      <c r="S12" s="66">
        <v>0</v>
      </c>
      <c r="T12" s="75">
        <f t="shared" si="1"/>
        <v>0</v>
      </c>
      <c r="U12" s="1011"/>
      <c r="V12" s="39"/>
      <c r="W12" s="1019">
        <f>+'2.2 PMA AZIENDA'!T21</f>
        <v>0</v>
      </c>
      <c r="X12" s="1019"/>
      <c r="Y12" s="1019">
        <f>+'2.2 PMA AZIENDA'!U21</f>
        <v>0</v>
      </c>
      <c r="Z12" s="1019"/>
      <c r="AA12" s="151">
        <f>+'2.2 PMA AZIENDA'!X21</f>
        <v>0</v>
      </c>
      <c r="AB12" s="66">
        <v>0</v>
      </c>
      <c r="AC12" s="66">
        <v>0</v>
      </c>
      <c r="AD12" s="66">
        <v>0</v>
      </c>
      <c r="AE12" s="66">
        <v>0</v>
      </c>
      <c r="AF12" s="66">
        <v>0</v>
      </c>
      <c r="AG12" s="66">
        <v>0</v>
      </c>
      <c r="AH12" s="76">
        <f t="shared" si="6"/>
        <v>0</v>
      </c>
      <c r="AI12" s="53"/>
      <c r="AJ12" s="53"/>
      <c r="AK12" s="53"/>
      <c r="AL12" s="244">
        <f t="shared" si="7"/>
        <v>0</v>
      </c>
      <c r="AM12" s="53"/>
      <c r="AN12" s="244">
        <f t="shared" si="2"/>
        <v>0</v>
      </c>
      <c r="AO12" s="66">
        <v>0</v>
      </c>
      <c r="AP12" s="76">
        <f t="shared" si="3"/>
        <v>0</v>
      </c>
      <c r="AQ12" s="1020"/>
      <c r="AR12" s="39"/>
    </row>
    <row r="13" spans="1:44" s="2" customFormat="1" ht="31.5" customHeight="1">
      <c r="A13" s="1004">
        <f>+'2.2 PMA AZIENDA'!B22</f>
        <v>0</v>
      </c>
      <c r="B13" s="1004"/>
      <c r="C13" s="1004">
        <f>+'2.2 PMA AZIENDA'!C22</f>
        <v>0</v>
      </c>
      <c r="D13" s="1004"/>
      <c r="E13" s="23">
        <f>+'2.2 PMA AZIENDA'!F22</f>
        <v>0</v>
      </c>
      <c r="F13" s="66">
        <v>0</v>
      </c>
      <c r="G13" s="66">
        <v>0</v>
      </c>
      <c r="H13" s="66">
        <v>0</v>
      </c>
      <c r="I13" s="66">
        <v>0</v>
      </c>
      <c r="J13" s="66">
        <v>0</v>
      </c>
      <c r="K13" s="66">
        <v>0</v>
      </c>
      <c r="L13" s="75">
        <f t="shared" si="4"/>
        <v>0</v>
      </c>
      <c r="M13" s="53"/>
      <c r="N13" s="53"/>
      <c r="O13" s="53"/>
      <c r="P13" s="159">
        <f t="shared" si="5"/>
        <v>0</v>
      </c>
      <c r="Q13" s="53"/>
      <c r="R13" s="159">
        <f t="shared" si="0"/>
        <v>0</v>
      </c>
      <c r="S13" s="66">
        <v>0</v>
      </c>
      <c r="T13" s="75">
        <f t="shared" si="1"/>
        <v>0</v>
      </c>
      <c r="U13" s="1011"/>
      <c r="V13" s="39"/>
      <c r="W13" s="1019">
        <f>+'2.2 PMA AZIENDA'!T22</f>
        <v>0</v>
      </c>
      <c r="X13" s="1019"/>
      <c r="Y13" s="1019">
        <f>+'2.2 PMA AZIENDA'!U22</f>
        <v>0</v>
      </c>
      <c r="Z13" s="1019"/>
      <c r="AA13" s="151">
        <f>+'2.2 PMA AZIENDA'!X22</f>
        <v>0</v>
      </c>
      <c r="AB13" s="66">
        <v>0</v>
      </c>
      <c r="AC13" s="66">
        <v>0</v>
      </c>
      <c r="AD13" s="66">
        <v>0</v>
      </c>
      <c r="AE13" s="66">
        <v>0</v>
      </c>
      <c r="AF13" s="66">
        <v>0</v>
      </c>
      <c r="AG13" s="66">
        <v>0</v>
      </c>
      <c r="AH13" s="76">
        <f t="shared" si="6"/>
        <v>0</v>
      </c>
      <c r="AI13" s="53"/>
      <c r="AJ13" s="53"/>
      <c r="AK13" s="53"/>
      <c r="AL13" s="244">
        <f t="shared" si="7"/>
        <v>0</v>
      </c>
      <c r="AM13" s="53"/>
      <c r="AN13" s="244">
        <f t="shared" si="2"/>
        <v>0</v>
      </c>
      <c r="AO13" s="66">
        <v>0</v>
      </c>
      <c r="AP13" s="76">
        <f t="shared" si="3"/>
        <v>0</v>
      </c>
      <c r="AQ13" s="1020"/>
      <c r="AR13" s="39"/>
    </row>
    <row r="14" spans="1:44" s="2" customFormat="1" ht="31.5" customHeight="1">
      <c r="A14" s="1004">
        <f>+'2.2 PMA AZIENDA'!B23</f>
        <v>0</v>
      </c>
      <c r="B14" s="1004"/>
      <c r="C14" s="1004">
        <f>+'2.2 PMA AZIENDA'!C23</f>
        <v>0</v>
      </c>
      <c r="D14" s="1004"/>
      <c r="E14" s="23">
        <f>+'2.2 PMA AZIENDA'!F23</f>
        <v>0</v>
      </c>
      <c r="F14" s="66">
        <v>0</v>
      </c>
      <c r="G14" s="66">
        <v>0</v>
      </c>
      <c r="H14" s="66">
        <v>0</v>
      </c>
      <c r="I14" s="66">
        <v>0</v>
      </c>
      <c r="J14" s="66">
        <v>0</v>
      </c>
      <c r="K14" s="66">
        <v>0</v>
      </c>
      <c r="L14" s="75">
        <f t="shared" si="4"/>
        <v>0</v>
      </c>
      <c r="M14" s="53"/>
      <c r="N14" s="53"/>
      <c r="O14" s="53"/>
      <c r="P14" s="159">
        <f t="shared" si="5"/>
        <v>0</v>
      </c>
      <c r="Q14" s="53"/>
      <c r="R14" s="159">
        <f t="shared" si="0"/>
        <v>0</v>
      </c>
      <c r="S14" s="66">
        <v>0</v>
      </c>
      <c r="T14" s="75">
        <f t="shared" si="1"/>
        <v>0</v>
      </c>
      <c r="U14" s="1011"/>
      <c r="V14" s="39"/>
      <c r="W14" s="1019">
        <f>+'2.2 PMA AZIENDA'!T23</f>
        <v>0</v>
      </c>
      <c r="X14" s="1019"/>
      <c r="Y14" s="1019">
        <f>+'2.2 PMA AZIENDA'!U23</f>
        <v>0</v>
      </c>
      <c r="Z14" s="1019"/>
      <c r="AA14" s="151">
        <f>+'2.2 PMA AZIENDA'!X23</f>
        <v>0</v>
      </c>
      <c r="AB14" s="66">
        <v>0</v>
      </c>
      <c r="AC14" s="66">
        <v>0</v>
      </c>
      <c r="AD14" s="66">
        <v>0</v>
      </c>
      <c r="AE14" s="66">
        <v>0</v>
      </c>
      <c r="AF14" s="66">
        <v>0</v>
      </c>
      <c r="AG14" s="66">
        <v>0</v>
      </c>
      <c r="AH14" s="76">
        <f t="shared" si="6"/>
        <v>0</v>
      </c>
      <c r="AI14" s="53"/>
      <c r="AJ14" s="53"/>
      <c r="AK14" s="53"/>
      <c r="AL14" s="244">
        <f t="shared" si="7"/>
        <v>0</v>
      </c>
      <c r="AM14" s="53"/>
      <c r="AN14" s="244">
        <f t="shared" si="2"/>
        <v>0</v>
      </c>
      <c r="AO14" s="66">
        <v>0</v>
      </c>
      <c r="AP14" s="76">
        <f t="shared" si="3"/>
        <v>0</v>
      </c>
      <c r="AQ14" s="1020"/>
      <c r="AR14" s="39"/>
    </row>
    <row r="15" spans="1:44" s="2" customFormat="1" ht="31.5" customHeight="1">
      <c r="A15" s="1004">
        <f>+'2.2 PMA AZIENDA'!B24</f>
        <v>0</v>
      </c>
      <c r="B15" s="1004"/>
      <c r="C15" s="1004">
        <f>+'2.2 PMA AZIENDA'!C24</f>
        <v>0</v>
      </c>
      <c r="D15" s="1004"/>
      <c r="E15" s="23">
        <f>+'2.2 PMA AZIENDA'!F24</f>
        <v>0</v>
      </c>
      <c r="F15" s="66">
        <v>0</v>
      </c>
      <c r="G15" s="66">
        <v>0</v>
      </c>
      <c r="H15" s="66">
        <v>0</v>
      </c>
      <c r="I15" s="66">
        <v>0</v>
      </c>
      <c r="J15" s="66">
        <v>0</v>
      </c>
      <c r="K15" s="66">
        <v>0</v>
      </c>
      <c r="L15" s="75">
        <f t="shared" si="4"/>
        <v>0</v>
      </c>
      <c r="M15" s="53"/>
      <c r="N15" s="53"/>
      <c r="O15" s="53"/>
      <c r="P15" s="159">
        <f t="shared" si="5"/>
        <v>0</v>
      </c>
      <c r="Q15" s="53"/>
      <c r="R15" s="159">
        <f t="shared" si="0"/>
        <v>0</v>
      </c>
      <c r="S15" s="66">
        <v>0</v>
      </c>
      <c r="T15" s="75">
        <f t="shared" si="1"/>
        <v>0</v>
      </c>
      <c r="U15" s="1011"/>
      <c r="V15" s="39"/>
      <c r="W15" s="1019">
        <f>+'2.2 PMA AZIENDA'!T24</f>
        <v>0</v>
      </c>
      <c r="X15" s="1019"/>
      <c r="Y15" s="1019">
        <f>+'2.2 PMA AZIENDA'!U24</f>
        <v>0</v>
      </c>
      <c r="Z15" s="1019"/>
      <c r="AA15" s="151">
        <f>+'2.2 PMA AZIENDA'!X24</f>
        <v>0</v>
      </c>
      <c r="AB15" s="66">
        <v>0</v>
      </c>
      <c r="AC15" s="66">
        <v>0</v>
      </c>
      <c r="AD15" s="66">
        <v>0</v>
      </c>
      <c r="AE15" s="66">
        <v>0</v>
      </c>
      <c r="AF15" s="66">
        <v>0</v>
      </c>
      <c r="AG15" s="66">
        <v>0</v>
      </c>
      <c r="AH15" s="76">
        <f t="shared" si="6"/>
        <v>0</v>
      </c>
      <c r="AI15" s="53"/>
      <c r="AJ15" s="53"/>
      <c r="AK15" s="53"/>
      <c r="AL15" s="244">
        <f t="shared" si="7"/>
        <v>0</v>
      </c>
      <c r="AM15" s="53"/>
      <c r="AN15" s="244">
        <f t="shared" si="2"/>
        <v>0</v>
      </c>
      <c r="AO15" s="66">
        <v>0</v>
      </c>
      <c r="AP15" s="76">
        <f t="shared" si="3"/>
        <v>0</v>
      </c>
      <c r="AQ15" s="1020"/>
      <c r="AR15" s="39"/>
    </row>
    <row r="16" spans="1:44" s="2" customFormat="1" ht="31.5" customHeight="1">
      <c r="A16" s="1004">
        <f>+'2.2 PMA AZIENDA'!B25</f>
        <v>0</v>
      </c>
      <c r="B16" s="1004"/>
      <c r="C16" s="1004">
        <f>+'2.2 PMA AZIENDA'!C25</f>
        <v>0</v>
      </c>
      <c r="D16" s="1004"/>
      <c r="E16" s="23">
        <f>+'2.2 PMA AZIENDA'!F25</f>
        <v>0</v>
      </c>
      <c r="F16" s="66">
        <v>0</v>
      </c>
      <c r="G16" s="66">
        <v>0</v>
      </c>
      <c r="H16" s="66">
        <v>0</v>
      </c>
      <c r="I16" s="66">
        <v>0</v>
      </c>
      <c r="J16" s="66">
        <v>0</v>
      </c>
      <c r="K16" s="66">
        <v>0</v>
      </c>
      <c r="L16" s="75">
        <f t="shared" si="4"/>
        <v>0</v>
      </c>
      <c r="M16" s="53"/>
      <c r="N16" s="53"/>
      <c r="O16" s="53"/>
      <c r="P16" s="159">
        <f t="shared" si="5"/>
        <v>0</v>
      </c>
      <c r="Q16" s="53"/>
      <c r="R16" s="159">
        <f t="shared" si="0"/>
        <v>0</v>
      </c>
      <c r="S16" s="66">
        <v>0</v>
      </c>
      <c r="T16" s="75">
        <f t="shared" si="1"/>
        <v>0</v>
      </c>
      <c r="U16" s="1011"/>
      <c r="V16" s="39"/>
      <c r="W16" s="1019">
        <f>+'2.2 PMA AZIENDA'!T25</f>
        <v>0</v>
      </c>
      <c r="X16" s="1019"/>
      <c r="Y16" s="1019">
        <f>+'2.2 PMA AZIENDA'!U25</f>
        <v>0</v>
      </c>
      <c r="Z16" s="1019"/>
      <c r="AA16" s="151">
        <f>+'2.2 PMA AZIENDA'!X25</f>
        <v>0</v>
      </c>
      <c r="AB16" s="66">
        <v>0</v>
      </c>
      <c r="AC16" s="66">
        <v>0</v>
      </c>
      <c r="AD16" s="66">
        <v>0</v>
      </c>
      <c r="AE16" s="66">
        <v>0</v>
      </c>
      <c r="AF16" s="66">
        <v>0</v>
      </c>
      <c r="AG16" s="66">
        <v>0</v>
      </c>
      <c r="AH16" s="76">
        <f t="shared" si="6"/>
        <v>0</v>
      </c>
      <c r="AI16" s="53"/>
      <c r="AJ16" s="53"/>
      <c r="AK16" s="53"/>
      <c r="AL16" s="244">
        <f t="shared" si="7"/>
        <v>0</v>
      </c>
      <c r="AM16" s="53"/>
      <c r="AN16" s="244">
        <f t="shared" si="2"/>
        <v>0</v>
      </c>
      <c r="AO16" s="66">
        <v>0</v>
      </c>
      <c r="AP16" s="76">
        <f t="shared" si="3"/>
        <v>0</v>
      </c>
      <c r="AQ16" s="1020"/>
      <c r="AR16" s="39"/>
    </row>
    <row r="17" spans="1:44" s="2" customFormat="1" ht="31.5" customHeight="1">
      <c r="A17" s="1004">
        <f>+'2.2 PMA AZIENDA'!B26</f>
        <v>0</v>
      </c>
      <c r="B17" s="1004"/>
      <c r="C17" s="1004">
        <f>+'2.2 PMA AZIENDA'!C26</f>
        <v>0</v>
      </c>
      <c r="D17" s="1004"/>
      <c r="E17" s="23">
        <f>+'2.2 PMA AZIENDA'!F26</f>
        <v>0</v>
      </c>
      <c r="F17" s="66">
        <v>0</v>
      </c>
      <c r="G17" s="66">
        <v>0</v>
      </c>
      <c r="H17" s="66">
        <v>0</v>
      </c>
      <c r="I17" s="66">
        <v>0</v>
      </c>
      <c r="J17" s="66">
        <v>0</v>
      </c>
      <c r="K17" s="66">
        <v>0</v>
      </c>
      <c r="L17" s="75">
        <f t="shared" si="4"/>
        <v>0</v>
      </c>
      <c r="M17" s="53"/>
      <c r="N17" s="53"/>
      <c r="O17" s="53"/>
      <c r="P17" s="159">
        <f t="shared" si="5"/>
        <v>0</v>
      </c>
      <c r="Q17" s="53"/>
      <c r="R17" s="159">
        <f t="shared" si="0"/>
        <v>0</v>
      </c>
      <c r="S17" s="66">
        <v>0</v>
      </c>
      <c r="T17" s="75">
        <f t="shared" si="1"/>
        <v>0</v>
      </c>
      <c r="U17" s="1011"/>
      <c r="V17" s="39"/>
      <c r="W17" s="1019">
        <f>+'2.2 PMA AZIENDA'!T26</f>
        <v>0</v>
      </c>
      <c r="X17" s="1019"/>
      <c r="Y17" s="1019">
        <f>+'2.2 PMA AZIENDA'!U26</f>
        <v>0</v>
      </c>
      <c r="Z17" s="1019"/>
      <c r="AA17" s="151">
        <f>+'2.2 PMA AZIENDA'!X26</f>
        <v>0</v>
      </c>
      <c r="AB17" s="66">
        <v>0</v>
      </c>
      <c r="AC17" s="66">
        <v>0</v>
      </c>
      <c r="AD17" s="66">
        <v>0</v>
      </c>
      <c r="AE17" s="66">
        <v>0</v>
      </c>
      <c r="AF17" s="66">
        <v>0</v>
      </c>
      <c r="AG17" s="66">
        <v>0</v>
      </c>
      <c r="AH17" s="76">
        <f t="shared" si="6"/>
        <v>0</v>
      </c>
      <c r="AI17" s="53"/>
      <c r="AJ17" s="53"/>
      <c r="AK17" s="53"/>
      <c r="AL17" s="244">
        <f t="shared" si="7"/>
        <v>0</v>
      </c>
      <c r="AM17" s="53"/>
      <c r="AN17" s="244">
        <f t="shared" si="2"/>
        <v>0</v>
      </c>
      <c r="AO17" s="66">
        <v>0</v>
      </c>
      <c r="AP17" s="76">
        <f t="shared" si="3"/>
        <v>0</v>
      </c>
      <c r="AQ17" s="1020"/>
      <c r="AR17" s="39"/>
    </row>
    <row r="18" spans="1:44" s="2" customFormat="1" ht="31.5" customHeight="1">
      <c r="A18" s="1004">
        <f>+'2.2 PMA AZIENDA'!B27</f>
        <v>0</v>
      </c>
      <c r="B18" s="1004"/>
      <c r="C18" s="1004">
        <f>+'2.2 PMA AZIENDA'!C27</f>
        <v>0</v>
      </c>
      <c r="D18" s="1004"/>
      <c r="E18" s="23">
        <f>+'2.2 PMA AZIENDA'!F27</f>
        <v>0</v>
      </c>
      <c r="F18" s="66">
        <v>0</v>
      </c>
      <c r="G18" s="66">
        <v>0</v>
      </c>
      <c r="H18" s="66">
        <v>0</v>
      </c>
      <c r="I18" s="66">
        <v>0</v>
      </c>
      <c r="J18" s="66">
        <v>0</v>
      </c>
      <c r="K18" s="66">
        <v>0</v>
      </c>
      <c r="L18" s="75">
        <f t="shared" si="4"/>
        <v>0</v>
      </c>
      <c r="M18" s="53"/>
      <c r="N18" s="53"/>
      <c r="O18" s="53"/>
      <c r="P18" s="159">
        <f t="shared" si="5"/>
        <v>0</v>
      </c>
      <c r="Q18" s="53"/>
      <c r="R18" s="159">
        <f t="shared" si="0"/>
        <v>0</v>
      </c>
      <c r="S18" s="66">
        <v>0</v>
      </c>
      <c r="T18" s="75">
        <f t="shared" si="1"/>
        <v>0</v>
      </c>
      <c r="U18" s="1011"/>
      <c r="V18" s="39"/>
      <c r="W18" s="1019">
        <f>+'2.2 PMA AZIENDA'!T27</f>
        <v>0</v>
      </c>
      <c r="X18" s="1019"/>
      <c r="Y18" s="1019">
        <f>+'2.2 PMA AZIENDA'!U27</f>
        <v>0</v>
      </c>
      <c r="Z18" s="1019"/>
      <c r="AA18" s="151">
        <f>+'2.2 PMA AZIENDA'!X27</f>
        <v>0</v>
      </c>
      <c r="AB18" s="66">
        <v>0</v>
      </c>
      <c r="AC18" s="66">
        <v>0</v>
      </c>
      <c r="AD18" s="66">
        <v>0</v>
      </c>
      <c r="AE18" s="66">
        <v>0</v>
      </c>
      <c r="AF18" s="66">
        <v>0</v>
      </c>
      <c r="AG18" s="66">
        <v>0</v>
      </c>
      <c r="AH18" s="76">
        <f t="shared" si="6"/>
        <v>0</v>
      </c>
      <c r="AI18" s="53"/>
      <c r="AJ18" s="53"/>
      <c r="AK18" s="53"/>
      <c r="AL18" s="244">
        <f t="shared" si="7"/>
        <v>0</v>
      </c>
      <c r="AM18" s="53"/>
      <c r="AN18" s="244">
        <f t="shared" si="2"/>
        <v>0</v>
      </c>
      <c r="AO18" s="66">
        <v>0</v>
      </c>
      <c r="AP18" s="76">
        <f t="shared" si="3"/>
        <v>0</v>
      </c>
      <c r="AQ18" s="1020"/>
      <c r="AR18" s="39"/>
    </row>
    <row r="19" spans="1:44" s="7" customFormat="1" ht="29.25" customHeight="1">
      <c r="A19" s="613" t="s">
        <v>28</v>
      </c>
      <c r="B19" s="613"/>
      <c r="C19" s="613"/>
      <c r="D19" s="613"/>
      <c r="E19" s="132">
        <f>SUM(E4:E18)</f>
        <v>0</v>
      </c>
      <c r="F19" s="133">
        <f>SUM(F4:F18)</f>
        <v>0</v>
      </c>
      <c r="G19" s="133">
        <f t="shared" ref="G19:J19" si="8">SUM(G4:G18)</f>
        <v>0</v>
      </c>
      <c r="H19" s="133">
        <f t="shared" si="8"/>
        <v>0</v>
      </c>
      <c r="I19" s="133">
        <f t="shared" si="8"/>
        <v>0</v>
      </c>
      <c r="J19" s="133">
        <f t="shared" si="8"/>
        <v>0</v>
      </c>
      <c r="K19" s="133">
        <f>SUM(K4:K18)</f>
        <v>0</v>
      </c>
      <c r="L19" s="133">
        <f>SUM(L4:L18)</f>
        <v>0</v>
      </c>
      <c r="M19" s="193">
        <f>SUM(M4:M18)</f>
        <v>0</v>
      </c>
      <c r="N19" s="193">
        <f>SUM(N4:N18)</f>
        <v>0</v>
      </c>
      <c r="O19" s="193">
        <f t="shared" ref="O19:P19" si="9">SUM(O4:O18)</f>
        <v>0</v>
      </c>
      <c r="P19" s="193">
        <f t="shared" si="9"/>
        <v>0</v>
      </c>
      <c r="Q19" s="193">
        <f>SUM(Q4:Q18)</f>
        <v>0</v>
      </c>
      <c r="R19" s="193">
        <f>SUM(R4:R18)</f>
        <v>0</v>
      </c>
      <c r="S19" s="158" t="s">
        <v>313</v>
      </c>
      <c r="T19" s="133">
        <f>SUM(T4:T18)</f>
        <v>0</v>
      </c>
      <c r="U19" s="133">
        <f>SUM(U4:U18)</f>
        <v>0</v>
      </c>
      <c r="V19" s="85"/>
      <c r="W19" s="593" t="s">
        <v>28</v>
      </c>
      <c r="X19" s="593"/>
      <c r="Y19" s="593"/>
      <c r="Z19" s="593"/>
      <c r="AA19" s="165">
        <f>SUM(AA4:AA18)</f>
        <v>0</v>
      </c>
      <c r="AB19" s="215">
        <f>SUM(AB4:AB18)</f>
        <v>0</v>
      </c>
      <c r="AC19" s="215">
        <f t="shared" ref="AC19:AF19" si="10">SUM(AC4:AC18)</f>
        <v>0</v>
      </c>
      <c r="AD19" s="215">
        <f t="shared" si="10"/>
        <v>0</v>
      </c>
      <c r="AE19" s="215">
        <f t="shared" si="10"/>
        <v>0</v>
      </c>
      <c r="AF19" s="215">
        <f t="shared" si="10"/>
        <v>0</v>
      </c>
      <c r="AG19" s="215">
        <f>SUM(AG4:AG18)</f>
        <v>0</v>
      </c>
      <c r="AH19" s="215">
        <f>SUM(AH4:AH18)</f>
        <v>0</v>
      </c>
      <c r="AI19" s="242">
        <f>SUM(AI4:AI18)</f>
        <v>0</v>
      </c>
      <c r="AJ19" s="242">
        <f>SUM(AJ4:AJ18)</f>
        <v>0</v>
      </c>
      <c r="AK19" s="242">
        <f t="shared" ref="AK19:AL19" si="11">SUM(AK4:AK18)</f>
        <v>0</v>
      </c>
      <c r="AL19" s="242">
        <f t="shared" si="11"/>
        <v>0</v>
      </c>
      <c r="AM19" s="242">
        <f>SUM(AM4:AM18)</f>
        <v>0</v>
      </c>
      <c r="AN19" s="242">
        <f>SUM(AN4:AN18)</f>
        <v>0</v>
      </c>
      <c r="AO19" s="232" t="s">
        <v>313</v>
      </c>
      <c r="AP19" s="215">
        <f>SUM(AP4:AP18)</f>
        <v>0</v>
      </c>
      <c r="AQ19" s="215">
        <f>SUM(AQ4:AQ18)</f>
        <v>0</v>
      </c>
      <c r="AR19" s="85"/>
    </row>
    <row r="20" spans="1:44" ht="29.25" customHeight="1">
      <c r="A20" s="169"/>
      <c r="B20" s="169"/>
      <c r="C20" s="169"/>
      <c r="D20" s="169"/>
      <c r="E20" s="170"/>
      <c r="F20" s="170"/>
      <c r="G20" s="170"/>
      <c r="H20" s="170"/>
      <c r="I20" s="170"/>
      <c r="J20" s="170"/>
      <c r="K20" s="170"/>
      <c r="L20" s="170"/>
      <c r="M20" s="170"/>
      <c r="N20" s="170"/>
      <c r="O20" s="170"/>
      <c r="P20" s="170"/>
      <c r="Q20" s="170"/>
      <c r="R20" s="164"/>
      <c r="S20" s="171"/>
      <c r="T20" s="171"/>
      <c r="U20" s="171"/>
    </row>
    <row r="57" spans="1:21" ht="24.6" customHeight="1">
      <c r="A57" s="38"/>
      <c r="B57" s="38"/>
      <c r="C57" s="38"/>
      <c r="D57" s="38"/>
      <c r="E57" s="38"/>
      <c r="F57" s="38"/>
      <c r="G57" s="38"/>
      <c r="H57" s="38"/>
      <c r="I57" s="38"/>
      <c r="J57" s="38"/>
      <c r="K57" s="38"/>
      <c r="L57" s="38"/>
      <c r="M57" s="38"/>
      <c r="N57" s="38"/>
      <c r="O57" s="38"/>
      <c r="P57" s="38"/>
      <c r="Q57" s="38"/>
      <c r="R57" s="38"/>
      <c r="S57" s="108"/>
      <c r="T57" s="117"/>
      <c r="U57" s="38"/>
    </row>
    <row r="68" spans="1:21">
      <c r="A68" s="38"/>
      <c r="B68" s="38"/>
      <c r="C68" s="38"/>
      <c r="D68" s="38"/>
      <c r="E68" s="38"/>
      <c r="F68" s="38"/>
      <c r="G68" s="38"/>
      <c r="H68" s="38"/>
      <c r="I68" s="38"/>
      <c r="J68" s="38"/>
      <c r="K68" s="38"/>
      <c r="L68" s="38"/>
      <c r="M68" s="38"/>
      <c r="N68" s="38"/>
      <c r="O68" s="38"/>
      <c r="P68" s="38"/>
      <c r="Q68" s="38"/>
      <c r="R68" s="38"/>
      <c r="S68" s="108"/>
      <c r="T68" s="117"/>
      <c r="U68" s="38"/>
    </row>
    <row r="69" spans="1:21">
      <c r="A69" s="38"/>
      <c r="B69" s="38"/>
      <c r="C69" s="38"/>
      <c r="D69" s="38"/>
      <c r="E69" s="38"/>
      <c r="F69" s="38"/>
      <c r="G69" s="38"/>
      <c r="H69" s="38"/>
      <c r="I69" s="38"/>
      <c r="J69" s="38"/>
      <c r="K69" s="38"/>
      <c r="L69" s="38"/>
      <c r="M69" s="38"/>
      <c r="N69" s="38"/>
      <c r="O69" s="38"/>
      <c r="P69" s="38"/>
      <c r="Q69" s="38"/>
      <c r="R69" s="38"/>
      <c r="S69" s="108"/>
      <c r="T69" s="117"/>
      <c r="U69" s="38"/>
    </row>
    <row r="70" spans="1:21">
      <c r="A70" s="38"/>
      <c r="B70" s="38"/>
      <c r="C70" s="38"/>
      <c r="D70" s="38"/>
      <c r="E70" s="38"/>
      <c r="F70" s="38"/>
      <c r="G70" s="38"/>
      <c r="H70" s="38"/>
      <c r="I70" s="38"/>
      <c r="J70" s="38"/>
      <c r="K70" s="38"/>
      <c r="L70" s="38"/>
      <c r="M70" s="38"/>
      <c r="N70" s="38"/>
      <c r="O70" s="38"/>
      <c r="P70" s="38"/>
      <c r="Q70" s="38"/>
      <c r="R70" s="38"/>
      <c r="S70" s="108"/>
      <c r="T70" s="117"/>
      <c r="U70" s="38"/>
    </row>
    <row r="71" spans="1:21" ht="40.5" customHeight="1">
      <c r="A71" s="1002"/>
      <c r="B71" s="1003"/>
      <c r="C71" s="1003"/>
      <c r="D71" s="1003"/>
      <c r="E71" s="1003"/>
      <c r="F71" s="1003"/>
      <c r="G71" s="1003"/>
      <c r="H71" s="1003"/>
      <c r="I71" s="1003"/>
      <c r="J71" s="1003"/>
      <c r="K71" s="1003"/>
      <c r="L71" s="1003"/>
      <c r="M71" s="1003"/>
      <c r="N71" s="1003"/>
      <c r="O71" s="1003"/>
      <c r="P71" s="1003"/>
      <c r="Q71" s="1003"/>
      <c r="R71" s="1003"/>
      <c r="S71" s="1003"/>
      <c r="T71" s="1003"/>
      <c r="U71" s="38"/>
    </row>
  </sheetData>
  <mergeCells count="85">
    <mergeCell ref="W18:X18"/>
    <mergeCell ref="Y18:Z18"/>
    <mergeCell ref="W19:Z19"/>
    <mergeCell ref="W15:X15"/>
    <mergeCell ref="Y15:Z15"/>
    <mergeCell ref="W16:X16"/>
    <mergeCell ref="Y16:Z16"/>
    <mergeCell ref="W17:X17"/>
    <mergeCell ref="Y17:Z17"/>
    <mergeCell ref="W12:X12"/>
    <mergeCell ref="Y12:Z12"/>
    <mergeCell ref="W13:X13"/>
    <mergeCell ref="Y13:Z13"/>
    <mergeCell ref="W14:X14"/>
    <mergeCell ref="Y14:Z14"/>
    <mergeCell ref="W9:X9"/>
    <mergeCell ref="Y9:Z9"/>
    <mergeCell ref="W10:X10"/>
    <mergeCell ref="Y10:Z10"/>
    <mergeCell ref="W11:X11"/>
    <mergeCell ref="Y11:Z11"/>
    <mergeCell ref="W6:X6"/>
    <mergeCell ref="Y6:Z6"/>
    <mergeCell ref="W7:X7"/>
    <mergeCell ref="Y7:Z7"/>
    <mergeCell ref="W8:X8"/>
    <mergeCell ref="Y8:Z8"/>
    <mergeCell ref="A4:B4"/>
    <mergeCell ref="W1:AQ1"/>
    <mergeCell ref="W2:X3"/>
    <mergeCell ref="Y2:Z3"/>
    <mergeCell ref="AA2:AA3"/>
    <mergeCell ref="AB2:AH2"/>
    <mergeCell ref="AI2:AI3"/>
    <mergeCell ref="AJ2:AL2"/>
    <mergeCell ref="AM2:AM3"/>
    <mergeCell ref="AN2:AP2"/>
    <mergeCell ref="AQ2:AQ3"/>
    <mergeCell ref="W4:X4"/>
    <mergeCell ref="Y4:Z4"/>
    <mergeCell ref="AQ4:AQ18"/>
    <mergeCell ref="W5:X5"/>
    <mergeCell ref="Y5:Z5"/>
    <mergeCell ref="A10:B10"/>
    <mergeCell ref="A1:U1"/>
    <mergeCell ref="F2:L2"/>
    <mergeCell ref="N2:P2"/>
    <mergeCell ref="U2:U3"/>
    <mergeCell ref="U4:U18"/>
    <mergeCell ref="A17:B17"/>
    <mergeCell ref="A18:B18"/>
    <mergeCell ref="A2:B3"/>
    <mergeCell ref="C2:D3"/>
    <mergeCell ref="A11:B11"/>
    <mergeCell ref="A12:B12"/>
    <mergeCell ref="A13:B13"/>
    <mergeCell ref="A14:B14"/>
    <mergeCell ref="A15:B15"/>
    <mergeCell ref="A16:B16"/>
    <mergeCell ref="C12:D12"/>
    <mergeCell ref="C13:D13"/>
    <mergeCell ref="C14:D14"/>
    <mergeCell ref="C15:D15"/>
    <mergeCell ref="C16:D16"/>
    <mergeCell ref="A5:B5"/>
    <mergeCell ref="A6:B6"/>
    <mergeCell ref="A7:B7"/>
    <mergeCell ref="A8:B8"/>
    <mergeCell ref="A9:B9"/>
    <mergeCell ref="A19:D19"/>
    <mergeCell ref="A71:T71"/>
    <mergeCell ref="R2:T2"/>
    <mergeCell ref="E2:E3"/>
    <mergeCell ref="M2:M3"/>
    <mergeCell ref="Q2:Q3"/>
    <mergeCell ref="C18:D18"/>
    <mergeCell ref="C4:D4"/>
    <mergeCell ref="C5:D5"/>
    <mergeCell ref="C6:D6"/>
    <mergeCell ref="C7:D7"/>
    <mergeCell ref="C8:D8"/>
    <mergeCell ref="C9:D9"/>
    <mergeCell ref="C10:D10"/>
    <mergeCell ref="C11:D11"/>
    <mergeCell ref="C17:D17"/>
  </mergeCells>
  <hyperlinks>
    <hyperlink ref="A2:A3" location="'2.2 Componente PMA_AZIENDA_ANTE'!A1" display="Colture (2.2 Componente PMA_AZIENDA_ANTE)" xr:uid="{65F868C9-2796-4E68-B921-DD957BF03AF4}"/>
    <hyperlink ref="A2:B3" location="'2.2 Componente PMA_AZIENDA'!B12" display="'2.2 Componente PMA_AZIENDA'!B12" xr:uid="{E20F54F4-7E84-4793-BE38-A98819120B3B}"/>
    <hyperlink ref="C2:D3" location="'2.2 Componente PMA_AZIENDA'!C12" display="'2.2 Componente PMA_AZIENDA'!C12" xr:uid="{FA050D73-535F-4634-80CE-709A862DE171}"/>
    <hyperlink ref="W2:W3" location="'2.2 Componente PMA_AZIENDA_ANTE'!A1" display="Colture (2.2 Componente PMA_AZIENDA_ANTE)" xr:uid="{C63ECAEF-A388-40F3-9BFC-CBE19F7BB790}"/>
    <hyperlink ref="W2:X3" location="'2.2 Componente PMA_AZIENDA'!B12" display="'2.2 Componente PMA_AZIENDA'!B12" xr:uid="{4C0EC395-D0A3-4D42-BDF4-C0E4CC35B703}"/>
    <hyperlink ref="Y2:Z3" location="'2.2 Componente PMA_AZIENDA'!C12" display="'2.2 Componente PMA_AZIENDA'!C12" xr:uid="{8626AEBC-5135-4FC6-9D10-F0030CA129D7}"/>
  </hyperlinks>
  <pageMargins left="0.23622047244094491" right="0.23622047244094491" top="0.74803149606299213" bottom="0.74803149606299213" header="0.31496062992125984" footer="0.31496062992125984"/>
  <pageSetup paperSize="9" scale="59" fitToWidth="2" orientation="landscape" r:id="rId1"/>
  <colBreaks count="1" manualBreakCount="1">
    <brk id="22" max="18" man="1"/>
  </colBreaks>
</worksheet>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19</vt:i4>
      </vt:variant>
      <vt:variant>
        <vt:lpstr>Intervalli denominati</vt:lpstr>
      </vt:variant>
      <vt:variant>
        <vt:i4>18</vt:i4>
      </vt:variant>
    </vt:vector>
  </HeadingPairs>
  <TitlesOfParts>
    <vt:vector size="37" baseType="lpstr">
      <vt:lpstr>FRONTESPIZIO</vt:lpstr>
      <vt:lpstr>INDICE</vt:lpstr>
      <vt:lpstr>1 REGIME FONDIARIO</vt:lpstr>
      <vt:lpstr>2.1 PMA IMPRESA</vt:lpstr>
      <vt:lpstr>2.2 PMA AZIENDA</vt:lpstr>
      <vt:lpstr>3 VERIFICA PREMINENZA</vt:lpstr>
      <vt:lpstr>4.1 DOTAZIONI AZIENDALI</vt:lpstr>
      <vt:lpstr>4.2 MANODOPERA </vt:lpstr>
      <vt:lpstr>4.3 COSTI-RICAVI COLTIVAZIONE</vt:lpstr>
      <vt:lpstr>4.4 COSTI-RICAVI ALLEVAMENTO</vt:lpstr>
      <vt:lpstr>4.5 COSTI RICAVI TRASFORMAZIONE</vt:lpstr>
      <vt:lpstr>4.6 COSTI RICAVI ALTRE ATTIVITA</vt:lpstr>
      <vt:lpstr>4.7 ALTRE SPESE</vt:lpstr>
      <vt:lpstr>4.8 BILANCIO ECONOMICO</vt:lpstr>
      <vt:lpstr>5 REQUISITI EDIFICATORI</vt:lpstr>
      <vt:lpstr>6 FABBRICATI AZIENDALI</vt:lpstr>
      <vt:lpstr>7 DIM NUOVI FABBRICATI</vt:lpstr>
      <vt:lpstr>8.GESTIONE REFLUI</vt:lpstr>
      <vt:lpstr>PRIVACY</vt:lpstr>
      <vt:lpstr>FRONTESPIZIO!_Hlk188605736</vt:lpstr>
      <vt:lpstr>PRIVACY!_Hlk188605736</vt:lpstr>
      <vt:lpstr>FRONTESPIZIO!_Hlk188605788</vt:lpstr>
      <vt:lpstr>'1 REGIME FONDIARIO'!Area_stampa</vt:lpstr>
      <vt:lpstr>'2.1 PMA IMPRESA'!Area_stampa</vt:lpstr>
      <vt:lpstr>'2.2 PMA AZIENDA'!Area_stampa</vt:lpstr>
      <vt:lpstr>'3 VERIFICA PREMINENZA'!Area_stampa</vt:lpstr>
      <vt:lpstr>'4.1 DOTAZIONI AZIENDALI'!Area_stampa</vt:lpstr>
      <vt:lpstr>'4.2 MANODOPERA '!Area_stampa</vt:lpstr>
      <vt:lpstr>'4.3 COSTI-RICAVI COLTIVAZIONE'!Area_stampa</vt:lpstr>
      <vt:lpstr>'4.4 COSTI-RICAVI ALLEVAMENTO'!Area_stampa</vt:lpstr>
      <vt:lpstr>'4.5 COSTI RICAVI TRASFORMAZIONE'!Area_stampa</vt:lpstr>
      <vt:lpstr>'4.6 COSTI RICAVI ALTRE ATTIVITA'!Area_stampa</vt:lpstr>
      <vt:lpstr>'4.7 ALTRE SPESE'!Area_stampa</vt:lpstr>
      <vt:lpstr>'5 REQUISITI EDIFICATORI'!Area_stampa</vt:lpstr>
      <vt:lpstr>INDICE!Area_stampa</vt:lpstr>
      <vt:lpstr>'2.1 PMA IMPRESA'!Titoli_stampa</vt:lpstr>
      <vt:lpstr>'2.2 PMA AZIENDA'!Titoli_stampa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Maggi, Alessio</dc:creator>
  <cp:lastModifiedBy>Roberta Pala</cp:lastModifiedBy>
  <cp:lastPrinted>2026-09-03T14:57:42Z</cp:lastPrinted>
  <dcterms:created xsi:type="dcterms:W3CDTF">2026-07-11T15:08:31Z</dcterms:created>
  <dcterms:modified xsi:type="dcterms:W3CDTF">2026-09-09T09:02:13Z</dcterms:modified>
</cp:coreProperties>
</file>